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97" firstSheet="2" activeTab="17"/>
  </bookViews>
  <sheets>
    <sheet name="Derniers PT" sheetId="1" r:id="rId1"/>
    <sheet name="Tableau de bord" sheetId="2" r:id="rId2"/>
    <sheet name="Arnaud" sheetId="3" r:id="rId3"/>
    <sheet name="Baptiste" sheetId="4" r:id="rId4"/>
    <sheet name="Emeric" sheetId="5" r:id="rId5"/>
    <sheet name="Jeanne" sheetId="6" r:id="rId6"/>
    <sheet name="Lucien" sheetId="7" r:id="rId7"/>
    <sheet name="Pauline" sheetId="8" r:id="rId8"/>
    <sheet name="Mickaël" sheetId="9" r:id="rId9"/>
    <sheet name="Tony" sheetId="10" r:id="rId10"/>
    <sheet name="Victor" sheetId="11" r:id="rId11"/>
    <sheet name="Adam" sheetId="12" r:id="rId12"/>
    <sheet name="Anthony C." sheetId="13" r:id="rId13"/>
    <sheet name="Anthony N." sheetId="14" r:id="rId14"/>
    <sheet name="Florian" sheetId="15" r:id="rId15"/>
    <sheet name="Lisa" sheetId="16" r:id="rId16"/>
    <sheet name="Loïc" sheetId="17" r:id="rId17"/>
    <sheet name="Lou" sheetId="18" r:id="rId18"/>
    <sheet name="Nathaël" sheetId="19" r:id="rId19"/>
    <sheet name="Nicolas" sheetId="20" r:id="rId20"/>
    <sheet name="Raphaël" sheetId="21" r:id="rId21"/>
    <sheet name="Romain" sheetId="22" r:id="rId22"/>
  </sheets>
  <definedNames>
    <definedName name="facteur1">'Tableau de bord'!$B$2</definedName>
    <definedName name="facteur2">'Tableau de bord'!$B$3</definedName>
    <definedName name="NbEleves">'Tableau de bord'!$A$1</definedName>
  </definedNames>
  <calcPr fullCalcOnLoad="1"/>
</workbook>
</file>

<file path=xl/sharedStrings.xml><?xml version="1.0" encoding="utf-8"?>
<sst xmlns="http://schemas.openxmlformats.org/spreadsheetml/2006/main" count="992" uniqueCount="80">
  <si>
    <t>écrit</t>
  </si>
  <si>
    <t>PT</t>
  </si>
  <si>
    <t>lecture</t>
  </si>
  <si>
    <t>n°1</t>
  </si>
  <si>
    <t>lettre &amp; mots</t>
  </si>
  <si>
    <t>arts plastiques</t>
  </si>
  <si>
    <t>n°2</t>
  </si>
  <si>
    <t>n°3</t>
  </si>
  <si>
    <t>n°4</t>
  </si>
  <si>
    <t>IIIII</t>
  </si>
  <si>
    <t>II</t>
  </si>
  <si>
    <t>IIII</t>
  </si>
  <si>
    <t>III</t>
  </si>
  <si>
    <t>I</t>
  </si>
  <si>
    <t>n°5</t>
  </si>
  <si>
    <t>sciences-technologie</t>
  </si>
  <si>
    <t>histoire - géographie</t>
  </si>
  <si>
    <t>problèmes énigmes</t>
  </si>
  <si>
    <t>numération opération calcul mental</t>
  </si>
  <si>
    <t>n°6</t>
  </si>
  <si>
    <t>n°7</t>
  </si>
  <si>
    <t>n°8</t>
  </si>
  <si>
    <t>n°9</t>
  </si>
  <si>
    <t>n°10</t>
  </si>
  <si>
    <t>n°11</t>
  </si>
  <si>
    <t>sciences-technologie-informatique</t>
  </si>
  <si>
    <t>IIIIII</t>
  </si>
  <si>
    <t>IIIIIIII</t>
  </si>
  <si>
    <t>problèmes énigmes création</t>
  </si>
  <si>
    <t xml:space="preserve">rendu le </t>
  </si>
  <si>
    <t>date</t>
  </si>
  <si>
    <t>n°12</t>
  </si>
  <si>
    <t>n°13</t>
  </si>
  <si>
    <t>IIIIIII</t>
  </si>
  <si>
    <t>n°14</t>
  </si>
  <si>
    <t>n°15</t>
  </si>
  <si>
    <t>n°16</t>
  </si>
  <si>
    <t>n°17</t>
  </si>
  <si>
    <t>n°18</t>
  </si>
  <si>
    <t>n°19</t>
  </si>
  <si>
    <t>langue vivante</t>
  </si>
  <si>
    <t>mesure géométrie</t>
  </si>
  <si>
    <t>géométrie mesure</t>
  </si>
  <si>
    <t>n°20</t>
  </si>
  <si>
    <t>n°21</t>
  </si>
  <si>
    <t>n°22</t>
  </si>
  <si>
    <t>n°23</t>
  </si>
  <si>
    <t>n°24</t>
  </si>
  <si>
    <t>Total</t>
  </si>
  <si>
    <t>%</t>
  </si>
  <si>
    <t>% groupe</t>
  </si>
  <si>
    <t>&lt;= NbEleves</t>
  </si>
  <si>
    <t>Romain</t>
  </si>
  <si>
    <t>Loïc</t>
  </si>
  <si>
    <t>Nathaël</t>
  </si>
  <si>
    <t>Lucien</t>
  </si>
  <si>
    <t>Pauline</t>
  </si>
  <si>
    <t>Lisa</t>
  </si>
  <si>
    <t>Jeanne</t>
  </si>
  <si>
    <t>Nicolas</t>
  </si>
  <si>
    <t>Tony</t>
  </si>
  <si>
    <t>Baptiste</t>
  </si>
  <si>
    <t>Victor</t>
  </si>
  <si>
    <t>Adam</t>
  </si>
  <si>
    <t>Lou</t>
  </si>
  <si>
    <t>Arnaud</t>
  </si>
  <si>
    <t>Anthony C.</t>
  </si>
  <si>
    <t>Mickaël</t>
  </si>
  <si>
    <t>Florian</t>
  </si>
  <si>
    <t>Emeric</t>
  </si>
  <si>
    <t>Anthony N.</t>
  </si>
  <si>
    <t>Raphaël</t>
  </si>
  <si>
    <t>conseil</t>
  </si>
  <si>
    <t>"++"</t>
  </si>
  <si>
    <t>"+"</t>
  </si>
  <si>
    <t>nombre d'activités</t>
  </si>
  <si>
    <t xml:space="preserve">dernier PT rendu le </t>
  </si>
  <si>
    <t>n°25</t>
  </si>
  <si>
    <t xml:space="preserve">  n°26</t>
  </si>
  <si>
    <t xml:space="preserve">  06/03/06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</si>
</sst>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/m"/>
    <numFmt numFmtId="175" formatCode="d\-mmm"/>
  </numFmts>
  <fonts count="15">
    <font>
      <sz val="10"/>
      <name val="Arial"/>
      <family val="0"/>
    </font>
    <font>
      <sz val="24"/>
      <name val="Comic Sans MS"/>
      <family val="4"/>
    </font>
    <font>
      <sz val="16"/>
      <name val="Comic Sans MS"/>
      <family val="4"/>
    </font>
    <font>
      <sz val="16"/>
      <name val="Arial"/>
      <family val="0"/>
    </font>
    <font>
      <sz val="10"/>
      <name val="Times New Roman"/>
      <family val="1"/>
    </font>
    <font>
      <sz val="10"/>
      <name val="Comic Sans MS"/>
      <family val="4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Comic Sans MS"/>
      <family val="4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9" fontId="0" fillId="0" borderId="0" xfId="0" applyNumberFormat="1" applyAlignment="1">
      <alignment horizontal="center"/>
    </xf>
    <xf numFmtId="9" fontId="1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17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7" sqref="C7"/>
    </sheetView>
  </sheetViews>
  <sheetFormatPr defaultColWidth="11.421875" defaultRowHeight="12.75"/>
  <cols>
    <col min="2" max="2" width="25.28125" style="48" customWidth="1"/>
    <col min="3" max="3" width="19.8515625" style="29" customWidth="1"/>
  </cols>
  <sheetData>
    <row r="1" spans="2:3" ht="12.75">
      <c r="B1" s="49" t="s">
        <v>76</v>
      </c>
      <c r="C1" s="50" t="s">
        <v>75</v>
      </c>
    </row>
    <row r="2" spans="1:3" ht="12.75">
      <c r="A2" t="s">
        <v>53</v>
      </c>
      <c r="B2" s="48">
        <v>38747</v>
      </c>
      <c r="C2" s="29">
        <f>Loïc!B9</f>
        <v>24</v>
      </c>
    </row>
    <row r="3" spans="1:3" ht="12.75">
      <c r="A3" t="s">
        <v>54</v>
      </c>
      <c r="B3" s="48">
        <v>38751</v>
      </c>
      <c r="C3" s="29">
        <f>Nathaël!B10</f>
        <v>22</v>
      </c>
    </row>
    <row r="4" spans="1:3" ht="12.75">
      <c r="A4" t="s">
        <v>55</v>
      </c>
      <c r="B4" s="48">
        <v>38754</v>
      </c>
      <c r="C4" s="29">
        <f>Lucien!B9</f>
        <v>44</v>
      </c>
    </row>
    <row r="5" spans="1:3" ht="12.75">
      <c r="A5" t="s">
        <v>56</v>
      </c>
      <c r="B5" s="48">
        <v>38754</v>
      </c>
      <c r="C5" s="29">
        <f>Pauline!B10</f>
        <v>45</v>
      </c>
    </row>
    <row r="6" spans="1:3" ht="12.75">
      <c r="A6" t="s">
        <v>58</v>
      </c>
      <c r="B6" s="48">
        <v>38754</v>
      </c>
      <c r="C6" s="29">
        <f>Jeanne!B11</f>
        <v>68</v>
      </c>
    </row>
    <row r="7" spans="1:3" ht="12.75">
      <c r="A7" t="s">
        <v>57</v>
      </c>
      <c r="B7" s="48">
        <v>38782</v>
      </c>
      <c r="C7" s="29">
        <f>Lisa!B18</f>
        <v>80</v>
      </c>
    </row>
    <row r="8" spans="1:3" ht="12.75">
      <c r="A8" t="s">
        <v>60</v>
      </c>
      <c r="B8" s="48">
        <v>38757</v>
      </c>
      <c r="C8" s="29">
        <f>Tony!B11</f>
        <v>88</v>
      </c>
    </row>
    <row r="9" spans="1:3" ht="12.75">
      <c r="A9" t="s">
        <v>61</v>
      </c>
      <c r="B9" s="48">
        <v>38758</v>
      </c>
      <c r="C9" s="29">
        <f>Baptiste!B12</f>
        <v>36</v>
      </c>
    </row>
    <row r="10" spans="1:3" ht="12.75">
      <c r="A10" t="s">
        <v>63</v>
      </c>
      <c r="B10" s="48">
        <v>38758</v>
      </c>
      <c r="C10" s="29">
        <f>Adam!B12</f>
        <v>41</v>
      </c>
    </row>
    <row r="11" spans="1:3" ht="12.75">
      <c r="A11" t="s">
        <v>62</v>
      </c>
      <c r="B11" s="48">
        <v>38758</v>
      </c>
      <c r="C11" s="29">
        <f>Victor!B9</f>
        <v>76</v>
      </c>
    </row>
    <row r="12" spans="1:3" ht="12.75">
      <c r="A12" t="s">
        <v>65</v>
      </c>
      <c r="B12" s="48">
        <v>38758</v>
      </c>
      <c r="C12" s="29">
        <f>Arnaud!B9</f>
        <v>72</v>
      </c>
    </row>
    <row r="13" spans="1:3" ht="12.75">
      <c r="A13" t="s">
        <v>64</v>
      </c>
      <c r="B13" s="48">
        <v>38758</v>
      </c>
      <c r="C13" s="29">
        <f>Lou!B12</f>
        <v>105</v>
      </c>
    </row>
    <row r="14" spans="1:3" ht="12.75">
      <c r="A14" t="s">
        <v>69</v>
      </c>
      <c r="B14" s="48">
        <v>38762</v>
      </c>
      <c r="C14" s="29">
        <f>Emeric!B12</f>
        <v>32</v>
      </c>
    </row>
    <row r="15" spans="1:3" ht="12.75">
      <c r="A15" t="s">
        <v>70</v>
      </c>
      <c r="B15" s="48">
        <v>38762</v>
      </c>
      <c r="C15" s="29">
        <f>'Anthony N.'!B9</f>
        <v>43</v>
      </c>
    </row>
    <row r="16" spans="1:3" ht="12.75">
      <c r="A16" t="s">
        <v>68</v>
      </c>
      <c r="B16" s="48">
        <v>38762</v>
      </c>
      <c r="C16" s="29">
        <f>Florian!B9</f>
        <v>51</v>
      </c>
    </row>
    <row r="17" spans="1:3" ht="12.75">
      <c r="A17" t="s">
        <v>67</v>
      </c>
      <c r="B17" s="48">
        <v>38762</v>
      </c>
      <c r="C17" s="29">
        <f>Mickaël!B11</f>
        <v>61</v>
      </c>
    </row>
    <row r="18" spans="1:3" ht="12.75">
      <c r="A18" t="s">
        <v>66</v>
      </c>
      <c r="B18" s="48">
        <v>38762</v>
      </c>
      <c r="C18" s="29">
        <f>'Anthony C.'!B11</f>
        <v>61</v>
      </c>
    </row>
    <row r="19" spans="1:3" ht="12.75">
      <c r="A19" t="s">
        <v>71</v>
      </c>
      <c r="B19" s="48">
        <v>38765</v>
      </c>
      <c r="C19" s="29">
        <f>Raphaël!B10</f>
        <v>46</v>
      </c>
    </row>
    <row r="20" spans="1:3" ht="12.75">
      <c r="A20" t="s">
        <v>52</v>
      </c>
      <c r="B20" s="48">
        <v>38778</v>
      </c>
      <c r="C20" s="29">
        <f>Romain!B7</f>
        <v>35</v>
      </c>
    </row>
    <row r="21" spans="1:3" ht="12.75">
      <c r="A21" t="s">
        <v>59</v>
      </c>
      <c r="B21" s="48">
        <v>38779</v>
      </c>
      <c r="C21" s="29">
        <f>Nicolas!B8</f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L14"/>
  <sheetViews>
    <sheetView workbookViewId="0" topLeftCell="A1">
      <pane ySplit="1455" topLeftCell="BM1" activePane="bottomLeft" state="split"/>
      <selection pane="topLeft" activeCell="H1" sqref="H1"/>
      <selection pane="bottomLeft" activeCell="F9" sqref="F9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8.71093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32</v>
      </c>
      <c r="B2" s="16">
        <v>38723</v>
      </c>
      <c r="C2" s="9" t="s">
        <v>13</v>
      </c>
      <c r="D2" s="9" t="s">
        <v>11</v>
      </c>
      <c r="E2" s="9" t="s">
        <v>13</v>
      </c>
      <c r="F2" s="9" t="s">
        <v>10</v>
      </c>
      <c r="G2" s="9" t="s">
        <v>13</v>
      </c>
      <c r="H2" s="9" t="s">
        <v>13</v>
      </c>
      <c r="I2" s="9"/>
      <c r="J2" s="9"/>
      <c r="K2" s="23"/>
    </row>
    <row r="3" spans="1:11" ht="20.25">
      <c r="A3" s="7" t="s">
        <v>34</v>
      </c>
      <c r="B3" s="16">
        <v>38727</v>
      </c>
      <c r="C3" s="9" t="s">
        <v>13</v>
      </c>
      <c r="D3" s="9" t="s">
        <v>33</v>
      </c>
      <c r="E3" s="9" t="s">
        <v>10</v>
      </c>
      <c r="F3" s="9"/>
      <c r="G3" s="9"/>
      <c r="H3" s="9"/>
      <c r="I3" s="9"/>
      <c r="J3" s="9"/>
      <c r="K3" s="23"/>
    </row>
    <row r="4" spans="1:11" ht="20.25">
      <c r="A4" s="7" t="s">
        <v>35</v>
      </c>
      <c r="B4" s="16">
        <v>38733</v>
      </c>
      <c r="C4" s="9" t="s">
        <v>10</v>
      </c>
      <c r="D4" s="9" t="s">
        <v>33</v>
      </c>
      <c r="E4" s="9" t="s">
        <v>9</v>
      </c>
      <c r="F4" s="9"/>
      <c r="G4" s="9"/>
      <c r="H4" s="9"/>
      <c r="I4" s="9"/>
      <c r="J4" s="9"/>
      <c r="K4" s="23"/>
    </row>
    <row r="5" spans="1:11" ht="20.25">
      <c r="A5" s="7" t="s">
        <v>36</v>
      </c>
      <c r="B5" s="16">
        <v>38737</v>
      </c>
      <c r="C5" s="9"/>
      <c r="D5" s="9" t="s">
        <v>11</v>
      </c>
      <c r="E5" s="9" t="s">
        <v>13</v>
      </c>
      <c r="F5" s="9" t="s">
        <v>11</v>
      </c>
      <c r="G5" s="9"/>
      <c r="H5" s="9"/>
      <c r="I5" s="9"/>
      <c r="J5" s="9"/>
      <c r="K5" s="23"/>
    </row>
    <row r="6" spans="1:11" ht="20.25">
      <c r="A6" s="7" t="s">
        <v>37</v>
      </c>
      <c r="B6" s="16">
        <v>38743</v>
      </c>
      <c r="C6" s="9" t="s">
        <v>13</v>
      </c>
      <c r="D6" s="9" t="s">
        <v>26</v>
      </c>
      <c r="E6" s="9" t="s">
        <v>13</v>
      </c>
      <c r="F6" s="9"/>
      <c r="G6" s="9" t="s">
        <v>10</v>
      </c>
      <c r="H6" s="9"/>
      <c r="I6" s="9" t="s">
        <v>13</v>
      </c>
      <c r="J6" s="9"/>
      <c r="K6" s="23"/>
    </row>
    <row r="7" spans="1:11" ht="20.25">
      <c r="A7" s="7" t="s">
        <v>38</v>
      </c>
      <c r="B7" s="16">
        <v>38748</v>
      </c>
      <c r="C7" s="9"/>
      <c r="D7" s="9" t="s">
        <v>11</v>
      </c>
      <c r="E7" s="9" t="s">
        <v>10</v>
      </c>
      <c r="F7" s="9"/>
      <c r="G7" s="9" t="s">
        <v>12</v>
      </c>
      <c r="H7" s="9" t="s">
        <v>10</v>
      </c>
      <c r="I7" s="9"/>
      <c r="J7" s="9"/>
      <c r="K7" s="23"/>
    </row>
    <row r="8" spans="1:11" ht="20.25">
      <c r="A8" s="7" t="s">
        <v>39</v>
      </c>
      <c r="B8" s="16">
        <v>38757</v>
      </c>
      <c r="C8" s="9"/>
      <c r="D8" s="9" t="s">
        <v>11</v>
      </c>
      <c r="E8" s="9" t="s">
        <v>12</v>
      </c>
      <c r="F8" s="9" t="s">
        <v>13</v>
      </c>
      <c r="G8" s="9"/>
      <c r="H8" s="9"/>
      <c r="I8" s="9" t="s">
        <v>10</v>
      </c>
      <c r="J8" s="9"/>
      <c r="K8" s="23"/>
    </row>
    <row r="9" spans="1:11" ht="20.25">
      <c r="A9" s="7" t="s">
        <v>43</v>
      </c>
      <c r="B9" s="16">
        <v>38778</v>
      </c>
      <c r="C9" s="9" t="s">
        <v>13</v>
      </c>
      <c r="D9" s="9" t="s">
        <v>26</v>
      </c>
      <c r="E9" s="9" t="s">
        <v>10</v>
      </c>
      <c r="F9" s="9"/>
      <c r="G9" s="9" t="s">
        <v>11</v>
      </c>
      <c r="H9" s="9"/>
      <c r="I9" s="9"/>
      <c r="J9" s="9"/>
      <c r="K9" s="23"/>
    </row>
    <row r="10" spans="1:11" ht="20.25">
      <c r="A10" s="7"/>
      <c r="B10" s="16"/>
      <c r="C10" s="9"/>
      <c r="D10" s="9"/>
      <c r="E10" s="9"/>
      <c r="F10" s="9"/>
      <c r="G10" s="9"/>
      <c r="H10" s="9"/>
      <c r="I10" s="9"/>
      <c r="J10" s="9"/>
      <c r="K10" s="23"/>
    </row>
    <row r="11" spans="1:11" ht="15.75">
      <c r="A11" s="34" t="s">
        <v>48</v>
      </c>
      <c r="B11" s="17">
        <f>SUM(C11:L11)</f>
        <v>88</v>
      </c>
      <c r="C11" s="30">
        <f aca="true" t="shared" si="0" ref="C11:K11">CountI(C2:C10)</f>
        <v>6</v>
      </c>
      <c r="D11" s="30">
        <f t="shared" si="0"/>
        <v>42</v>
      </c>
      <c r="E11" s="30">
        <f t="shared" si="0"/>
        <v>17</v>
      </c>
      <c r="F11" s="30">
        <f t="shared" si="0"/>
        <v>7</v>
      </c>
      <c r="G11" s="30">
        <f t="shared" si="0"/>
        <v>10</v>
      </c>
      <c r="H11" s="30">
        <f t="shared" si="0"/>
        <v>3</v>
      </c>
      <c r="I11" s="30">
        <f t="shared" si="0"/>
        <v>3</v>
      </c>
      <c r="J11" s="30">
        <f t="shared" si="0"/>
        <v>0</v>
      </c>
      <c r="K11" s="30">
        <f t="shared" si="0"/>
        <v>0</v>
      </c>
    </row>
    <row r="12" spans="1:11" ht="15.75">
      <c r="A12" s="30" t="s">
        <v>49</v>
      </c>
      <c r="B12" s="43">
        <f>SUM(C12:L12)</f>
        <v>0.9999999999999999</v>
      </c>
      <c r="C12" s="42">
        <f>C11/B11</f>
        <v>0.06818181818181818</v>
      </c>
      <c r="D12" s="42">
        <f>D11/B11</f>
        <v>0.4772727272727273</v>
      </c>
      <c r="E12" s="42">
        <f>E11/B11</f>
        <v>0.19318181818181818</v>
      </c>
      <c r="F12" s="42">
        <f>F11/B11</f>
        <v>0.07954545454545454</v>
      </c>
      <c r="G12" s="42">
        <f>G11/B11</f>
        <v>0.11363636363636363</v>
      </c>
      <c r="H12" s="42">
        <f>H11/B11</f>
        <v>0.03409090909090909</v>
      </c>
      <c r="I12" s="42">
        <f>I11/B11</f>
        <v>0.03409090909090909</v>
      </c>
      <c r="J12" s="42">
        <f>J11/B11</f>
        <v>0</v>
      </c>
      <c r="K12" s="42">
        <f>K11/B11</f>
        <v>0</v>
      </c>
    </row>
    <row r="13" spans="1:12" ht="12.75">
      <c r="A13" s="29" t="s">
        <v>50</v>
      </c>
      <c r="B13" s="43">
        <f>SUM(C13:L13)</f>
        <v>1</v>
      </c>
      <c r="C13" s="41">
        <f>'Tableau de bord'!C5</f>
        <v>0.1202472441606546</v>
      </c>
      <c r="D13" s="41">
        <f>'Tableau de bord'!D5</f>
        <v>0.22380014061003478</v>
      </c>
      <c r="E13" s="41">
        <f>'Tableau de bord'!E5</f>
        <v>0.21568623316247332</v>
      </c>
      <c r="F13" s="41">
        <f>'Tableau de bord'!F5</f>
        <v>0.03848368613728281</v>
      </c>
      <c r="G13" s="41">
        <f>'Tableau de bord'!G5</f>
        <v>0.19564499501648522</v>
      </c>
      <c r="H13" s="41">
        <f>'Tableau de bord'!H5</f>
        <v>0.046888906191327816</v>
      </c>
      <c r="I13" s="41">
        <f>'Tableau de bord'!I5</f>
        <v>0.06327891896060397</v>
      </c>
      <c r="J13" s="41">
        <f>'Tableau de bord'!J5</f>
        <v>0.07220921957466614</v>
      </c>
      <c r="K13" s="41">
        <f>'Tableau de bord'!K5</f>
        <v>0.022541143991349377</v>
      </c>
      <c r="L13" s="41">
        <f>'Tableau de bord'!L5</f>
        <v>0.0012195121951219512</v>
      </c>
    </row>
    <row r="14" spans="1:11" ht="18">
      <c r="A14" s="46" t="s">
        <v>72</v>
      </c>
      <c r="B14" s="47"/>
      <c r="C14" s="47">
        <f>IF(facteur2*C12&lt;C13,"++",IF(facteur1*C12&lt;C13,"+",""))</f>
      </c>
      <c r="D14" s="47">
        <f aca="true" t="shared" si="1" ref="D14:K14">IF(facteur2*D12&lt;D13,"++",IF(facteur1*D12&lt;D13,"+",""))</f>
      </c>
      <c r="E14" s="47">
        <f t="shared" si="1"/>
      </c>
      <c r="F14" s="47">
        <f t="shared" si="1"/>
      </c>
      <c r="G14" s="47">
        <f t="shared" si="1"/>
      </c>
      <c r="H14" s="47">
        <f t="shared" si="1"/>
      </c>
      <c r="I14" s="47">
        <f t="shared" si="1"/>
      </c>
      <c r="J14" s="47" t="str">
        <f t="shared" si="1"/>
        <v>++</v>
      </c>
      <c r="K14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L12"/>
  <sheetViews>
    <sheetView workbookViewId="0" topLeftCell="A1">
      <pane ySplit="1455" topLeftCell="BM1" activePane="bottomLeft" state="split"/>
      <selection pane="topLeft" activeCell="H3" sqref="H3"/>
      <selection pane="bottomLeft" activeCell="F7" sqref="F7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8.7109375" style="0" customWidth="1"/>
    <col min="8" max="9" width="10.421875" style="0" customWidth="1"/>
    <col min="10" max="10" width="12.57421875" style="0" customWidth="1"/>
  </cols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42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22</v>
      </c>
      <c r="B2" s="16">
        <v>38720</v>
      </c>
      <c r="C2" s="9" t="s">
        <v>13</v>
      </c>
      <c r="D2" s="9"/>
      <c r="E2" s="9" t="s">
        <v>27</v>
      </c>
      <c r="F2" s="9"/>
      <c r="G2" s="9" t="s">
        <v>10</v>
      </c>
      <c r="H2" s="9"/>
      <c r="I2" s="9"/>
      <c r="J2" s="9" t="s">
        <v>13</v>
      </c>
      <c r="K2" s="23"/>
    </row>
    <row r="3" spans="1:11" ht="20.25">
      <c r="A3" s="7" t="s">
        <v>23</v>
      </c>
      <c r="B3" s="16">
        <v>38730</v>
      </c>
      <c r="C3" s="9"/>
      <c r="D3" s="9" t="s">
        <v>12</v>
      </c>
      <c r="E3" s="9" t="s">
        <v>10</v>
      </c>
      <c r="F3" s="9" t="s">
        <v>13</v>
      </c>
      <c r="G3" s="9" t="s">
        <v>12</v>
      </c>
      <c r="H3" s="9" t="s">
        <v>13</v>
      </c>
      <c r="I3" s="9" t="s">
        <v>12</v>
      </c>
      <c r="J3" s="9"/>
      <c r="K3" s="23"/>
    </row>
    <row r="4" spans="1:11" ht="20.25">
      <c r="A4" s="7" t="s">
        <v>24</v>
      </c>
      <c r="B4" s="16">
        <v>38741</v>
      </c>
      <c r="C4" s="9" t="s">
        <v>10</v>
      </c>
      <c r="D4" s="9" t="s">
        <v>11</v>
      </c>
      <c r="E4" s="9" t="s">
        <v>10</v>
      </c>
      <c r="F4" s="9"/>
      <c r="G4" s="9" t="s">
        <v>10</v>
      </c>
      <c r="H4" s="9"/>
      <c r="I4" s="9" t="s">
        <v>13</v>
      </c>
      <c r="J4" s="9" t="s">
        <v>13</v>
      </c>
      <c r="K4" s="23"/>
    </row>
    <row r="5" spans="1:11" ht="20.25">
      <c r="A5" s="7" t="s">
        <v>31</v>
      </c>
      <c r="B5" s="16">
        <v>38747</v>
      </c>
      <c r="C5" s="9"/>
      <c r="D5" s="9" t="s">
        <v>11</v>
      </c>
      <c r="E5" s="9"/>
      <c r="F5" s="9"/>
      <c r="G5" s="9" t="s">
        <v>26</v>
      </c>
      <c r="H5" s="9"/>
      <c r="I5" s="9" t="s">
        <v>13</v>
      </c>
      <c r="J5" s="9"/>
      <c r="K5" s="23"/>
    </row>
    <row r="6" spans="1:11" ht="20.25">
      <c r="A6" s="7" t="s">
        <v>32</v>
      </c>
      <c r="B6" s="16">
        <v>38758</v>
      </c>
      <c r="C6" s="9" t="s">
        <v>13</v>
      </c>
      <c r="D6" s="9" t="s">
        <v>12</v>
      </c>
      <c r="E6" s="9" t="s">
        <v>10</v>
      </c>
      <c r="F6" s="9"/>
      <c r="G6" s="9" t="s">
        <v>12</v>
      </c>
      <c r="H6" s="9" t="s">
        <v>11</v>
      </c>
      <c r="I6" s="9" t="s">
        <v>13</v>
      </c>
      <c r="J6" s="9"/>
      <c r="K6" s="23"/>
    </row>
    <row r="7" spans="1:11" ht="20.25">
      <c r="A7" s="7" t="s">
        <v>34</v>
      </c>
      <c r="B7" s="16">
        <v>38779</v>
      </c>
      <c r="C7" s="9" t="s">
        <v>10</v>
      </c>
      <c r="D7" s="9" t="s">
        <v>10</v>
      </c>
      <c r="E7" s="9" t="s">
        <v>26</v>
      </c>
      <c r="F7" s="9"/>
      <c r="G7" s="9" t="s">
        <v>12</v>
      </c>
      <c r="H7" s="9"/>
      <c r="I7" s="9"/>
      <c r="J7" s="9"/>
      <c r="K7" s="23" t="s">
        <v>13</v>
      </c>
    </row>
    <row r="8" spans="1:11" ht="21" customHeight="1">
      <c r="A8" s="40"/>
      <c r="B8" s="15"/>
      <c r="C8" s="33"/>
      <c r="D8" s="33"/>
      <c r="E8" s="33"/>
      <c r="F8" s="33"/>
      <c r="G8" s="33"/>
      <c r="H8" s="33"/>
      <c r="I8" s="33"/>
      <c r="J8" s="33"/>
      <c r="K8" s="26"/>
    </row>
    <row r="9" spans="1:11" ht="15.75">
      <c r="A9" s="34" t="s">
        <v>48</v>
      </c>
      <c r="B9" s="17">
        <f>SUM(C9:L9)</f>
        <v>76</v>
      </c>
      <c r="C9" s="30">
        <f aca="true" t="shared" si="0" ref="C9:K9">CountI(C2:C8)</f>
        <v>6</v>
      </c>
      <c r="D9" s="30">
        <f t="shared" si="0"/>
        <v>16</v>
      </c>
      <c r="E9" s="30">
        <f t="shared" si="0"/>
        <v>20</v>
      </c>
      <c r="F9" s="30">
        <f t="shared" si="0"/>
        <v>1</v>
      </c>
      <c r="G9" s="30">
        <f t="shared" si="0"/>
        <v>19</v>
      </c>
      <c r="H9" s="30">
        <f t="shared" si="0"/>
        <v>5</v>
      </c>
      <c r="I9" s="30">
        <f t="shared" si="0"/>
        <v>6</v>
      </c>
      <c r="J9" s="30">
        <f t="shared" si="0"/>
        <v>2</v>
      </c>
      <c r="K9" s="30">
        <f t="shared" si="0"/>
        <v>1</v>
      </c>
    </row>
    <row r="10" spans="1:11" ht="15.75">
      <c r="A10" s="30" t="s">
        <v>49</v>
      </c>
      <c r="B10" s="43">
        <f>SUM(C10:L10)</f>
        <v>1</v>
      </c>
      <c r="C10" s="42">
        <f>C9/B9</f>
        <v>0.07894736842105263</v>
      </c>
      <c r="D10" s="42">
        <f>D9/B9</f>
        <v>0.21052631578947367</v>
      </c>
      <c r="E10" s="42">
        <f>E9/B9</f>
        <v>0.2631578947368421</v>
      </c>
      <c r="F10" s="42">
        <f>F9/B9</f>
        <v>0.013157894736842105</v>
      </c>
      <c r="G10" s="42">
        <f>G9/B9</f>
        <v>0.25</v>
      </c>
      <c r="H10" s="42">
        <f>H9/B9</f>
        <v>0.06578947368421052</v>
      </c>
      <c r="I10" s="42">
        <f>I9/B9</f>
        <v>0.07894736842105263</v>
      </c>
      <c r="J10" s="42">
        <f>J9/B9</f>
        <v>0.02631578947368421</v>
      </c>
      <c r="K10" s="42">
        <f>K9/B9</f>
        <v>0.013157894736842105</v>
      </c>
    </row>
    <row r="11" spans="1:12" ht="12.75">
      <c r="A11" s="29" t="s">
        <v>50</v>
      </c>
      <c r="B11" s="43">
        <f>SUM(C11:L11)</f>
        <v>1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>
        <f>'Tableau de bord'!L5</f>
        <v>0.0012195121951219512</v>
      </c>
    </row>
    <row r="12" spans="1:11" ht="18">
      <c r="A12" s="46" t="s">
        <v>72</v>
      </c>
      <c r="B12" s="47"/>
      <c r="C12" s="47">
        <f>IF(facteur2*C10&lt;C11,"++",IF(facteur1*C10&lt;C11,"+",""))</f>
      </c>
      <c r="D12" s="47">
        <f aca="true" t="shared" si="1" ref="D12:K12">IF(facteur2*D10&lt;D11,"++",IF(facteur1*D10&lt;D11,"+",""))</f>
      </c>
      <c r="E12" s="47">
        <f t="shared" si="1"/>
      </c>
      <c r="F12" s="47" t="str">
        <f t="shared" si="1"/>
        <v>+</v>
      </c>
      <c r="G12" s="47">
        <f t="shared" si="1"/>
      </c>
      <c r="H12" s="47">
        <f t="shared" si="1"/>
      </c>
      <c r="I12" s="47">
        <f t="shared" si="1"/>
      </c>
      <c r="J12" s="47" t="str">
        <f t="shared" si="1"/>
        <v>+</v>
      </c>
      <c r="K12" s="47">
        <f t="shared" si="1"/>
      </c>
    </row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M15"/>
  <sheetViews>
    <sheetView workbookViewId="0" topLeftCell="A1">
      <selection activeCell="B4" sqref="B4"/>
    </sheetView>
  </sheetViews>
  <sheetFormatPr defaultColWidth="11.421875" defaultRowHeight="12.75"/>
  <cols>
    <col min="3" max="3" width="8.421875" style="0" customWidth="1"/>
    <col min="4" max="4" width="7.57421875" style="0" customWidth="1"/>
    <col min="5" max="5" width="9.7109375" style="0" customWidth="1"/>
    <col min="8" max="8" width="10.00390625" style="0" customWidth="1"/>
    <col min="12" max="12" width="8.71093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7" t="s">
        <v>40</v>
      </c>
    </row>
    <row r="2" spans="1:12" ht="20.25">
      <c r="A2" s="7" t="s">
        <v>14</v>
      </c>
      <c r="B2" s="16">
        <v>38730</v>
      </c>
      <c r="C2" s="9" t="s">
        <v>11</v>
      </c>
      <c r="D2" s="9" t="s">
        <v>13</v>
      </c>
      <c r="E2" s="9" t="s">
        <v>11</v>
      </c>
      <c r="F2" s="9"/>
      <c r="G2" s="9" t="s">
        <v>13</v>
      </c>
      <c r="H2" s="9"/>
      <c r="I2" s="9" t="s">
        <v>13</v>
      </c>
      <c r="J2" s="9"/>
      <c r="K2" s="25"/>
      <c r="L2" s="10" t="s">
        <v>13</v>
      </c>
    </row>
    <row r="3" spans="1:12" ht="20.25">
      <c r="A3" s="7" t="s">
        <v>19</v>
      </c>
      <c r="B3" s="16">
        <v>38741</v>
      </c>
      <c r="C3" s="9" t="s">
        <v>12</v>
      </c>
      <c r="D3" s="9" t="s">
        <v>10</v>
      </c>
      <c r="E3" s="9" t="s">
        <v>10</v>
      </c>
      <c r="F3" s="9"/>
      <c r="G3" s="9" t="s">
        <v>10</v>
      </c>
      <c r="H3" s="9"/>
      <c r="I3" s="9"/>
      <c r="J3" s="9" t="s">
        <v>13</v>
      </c>
      <c r="K3" s="25"/>
      <c r="L3" s="10"/>
    </row>
    <row r="4" spans="1:12" ht="20.25">
      <c r="A4" s="7" t="s">
        <v>20</v>
      </c>
      <c r="B4" s="16">
        <v>38747</v>
      </c>
      <c r="C4" s="9"/>
      <c r="D4" s="9"/>
      <c r="E4" s="9" t="s">
        <v>10</v>
      </c>
      <c r="F4" s="9"/>
      <c r="G4" s="9" t="s">
        <v>9</v>
      </c>
      <c r="H4" s="9" t="s">
        <v>13</v>
      </c>
      <c r="I4" s="9" t="s">
        <v>13</v>
      </c>
      <c r="J4" s="9" t="s">
        <v>10</v>
      </c>
      <c r="K4" s="25"/>
      <c r="L4" s="10"/>
    </row>
    <row r="5" spans="1:12" ht="20.25">
      <c r="A5" s="7" t="s">
        <v>21</v>
      </c>
      <c r="B5" s="16">
        <v>38757</v>
      </c>
      <c r="C5" s="9" t="s">
        <v>10</v>
      </c>
      <c r="D5" s="9"/>
      <c r="E5" s="9" t="s">
        <v>10</v>
      </c>
      <c r="F5" s="9"/>
      <c r="G5" s="9" t="s">
        <v>10</v>
      </c>
      <c r="H5" s="9"/>
      <c r="I5" s="9" t="s">
        <v>13</v>
      </c>
      <c r="J5" s="9" t="s">
        <v>13</v>
      </c>
      <c r="K5" s="25"/>
      <c r="L5" s="10"/>
    </row>
    <row r="6" spans="1:12" ht="20.25">
      <c r="A6" s="7" t="s">
        <v>22</v>
      </c>
      <c r="B6" s="16"/>
      <c r="C6" s="9"/>
      <c r="D6" s="9"/>
      <c r="E6" s="9"/>
      <c r="F6" s="9"/>
      <c r="G6" s="9"/>
      <c r="H6" s="9"/>
      <c r="I6" s="9"/>
      <c r="J6" s="9"/>
      <c r="K6" s="25"/>
      <c r="L6" s="10"/>
    </row>
    <row r="7" spans="1:12" ht="20.25">
      <c r="A7" s="7" t="s">
        <v>23</v>
      </c>
      <c r="B7" s="16"/>
      <c r="C7" s="9"/>
      <c r="D7" s="9"/>
      <c r="E7" s="9"/>
      <c r="F7" s="9"/>
      <c r="G7" s="9"/>
      <c r="H7" s="9"/>
      <c r="I7" s="9"/>
      <c r="J7" s="9"/>
      <c r="K7" s="25"/>
      <c r="L7" s="10"/>
    </row>
    <row r="8" spans="1:12" ht="20.25">
      <c r="A8" s="7" t="s">
        <v>24</v>
      </c>
      <c r="B8" s="16"/>
      <c r="C8" s="9"/>
      <c r="D8" s="9"/>
      <c r="E8" s="9"/>
      <c r="F8" s="9"/>
      <c r="G8" s="9"/>
      <c r="H8" s="9"/>
      <c r="I8" s="9"/>
      <c r="J8" s="9"/>
      <c r="K8" s="25"/>
      <c r="L8" s="10"/>
    </row>
    <row r="9" spans="1:12" ht="20.25">
      <c r="A9" s="7" t="s">
        <v>31</v>
      </c>
      <c r="B9" s="16"/>
      <c r="C9" s="9"/>
      <c r="D9" s="9"/>
      <c r="E9" s="9"/>
      <c r="F9" s="9"/>
      <c r="G9" s="9"/>
      <c r="H9" s="9"/>
      <c r="I9" s="9"/>
      <c r="J9" s="9"/>
      <c r="K9" s="25"/>
      <c r="L9" s="10"/>
    </row>
    <row r="10" spans="1:12" ht="20.25">
      <c r="A10" s="7" t="s">
        <v>32</v>
      </c>
      <c r="B10" s="16"/>
      <c r="C10" s="9"/>
      <c r="D10" s="9"/>
      <c r="E10" s="9"/>
      <c r="F10" s="9"/>
      <c r="G10" s="9"/>
      <c r="H10" s="9"/>
      <c r="I10" s="9"/>
      <c r="J10" s="9"/>
      <c r="K10" s="25"/>
      <c r="L10" s="10"/>
    </row>
    <row r="11" spans="1:12" ht="20.25">
      <c r="A11" s="7" t="s">
        <v>34</v>
      </c>
      <c r="B11" s="16"/>
      <c r="C11" s="9"/>
      <c r="D11" s="9"/>
      <c r="E11" s="9"/>
      <c r="F11" s="9"/>
      <c r="G11" s="9"/>
      <c r="H11" s="9"/>
      <c r="I11" s="9"/>
      <c r="J11" s="9"/>
      <c r="K11" s="25"/>
      <c r="L11" s="10"/>
    </row>
    <row r="12" spans="1:12" ht="15.75">
      <c r="A12" s="34" t="s">
        <v>48</v>
      </c>
      <c r="B12" s="17">
        <f>SUM(C12:L12)</f>
        <v>41</v>
      </c>
      <c r="C12" s="30">
        <f aca="true" t="shared" si="0" ref="C12:L12">CountI(C2:C11)</f>
        <v>9</v>
      </c>
      <c r="D12" s="30">
        <f t="shared" si="0"/>
        <v>3</v>
      </c>
      <c r="E12" s="30">
        <f t="shared" si="0"/>
        <v>10</v>
      </c>
      <c r="F12" s="30">
        <f t="shared" si="0"/>
        <v>0</v>
      </c>
      <c r="G12" s="30">
        <f t="shared" si="0"/>
        <v>10</v>
      </c>
      <c r="H12" s="30">
        <f t="shared" si="0"/>
        <v>1</v>
      </c>
      <c r="I12" s="30">
        <f t="shared" si="0"/>
        <v>3</v>
      </c>
      <c r="J12" s="30">
        <f t="shared" si="0"/>
        <v>4</v>
      </c>
      <c r="K12" s="30">
        <f t="shared" si="0"/>
        <v>0</v>
      </c>
      <c r="L12" s="30">
        <f t="shared" si="0"/>
        <v>1</v>
      </c>
    </row>
    <row r="13" spans="1:12" ht="15.75">
      <c r="A13" s="30" t="s">
        <v>49</v>
      </c>
      <c r="B13" s="43">
        <f>SUM(C13:L13)</f>
        <v>1</v>
      </c>
      <c r="C13" s="42">
        <f>C12/B12</f>
        <v>0.21951219512195122</v>
      </c>
      <c r="D13" s="42">
        <f>D12/B12</f>
        <v>0.07317073170731707</v>
      </c>
      <c r="E13" s="42">
        <f>E12/B12</f>
        <v>0.24390243902439024</v>
      </c>
      <c r="F13" s="42">
        <f>F12/B12</f>
        <v>0</v>
      </c>
      <c r="G13" s="42">
        <f>G12/B12</f>
        <v>0.24390243902439024</v>
      </c>
      <c r="H13" s="42">
        <f>H12/B12</f>
        <v>0.024390243902439025</v>
      </c>
      <c r="I13" s="42">
        <f>I12/B12</f>
        <v>0.07317073170731707</v>
      </c>
      <c r="J13" s="42">
        <f>J12/B12</f>
        <v>0.0975609756097561</v>
      </c>
      <c r="K13" s="42">
        <f>K12/B12</f>
        <v>0</v>
      </c>
      <c r="L13" s="42">
        <f>L12/B12</f>
        <v>0.024390243902439025</v>
      </c>
    </row>
    <row r="14" spans="1:13" ht="12.75">
      <c r="A14" s="29" t="s">
        <v>50</v>
      </c>
      <c r="B14" s="43">
        <f>SUM(C14:L14)</f>
        <v>1</v>
      </c>
      <c r="C14" s="41">
        <f>'Tableau de bord'!C5</f>
        <v>0.1202472441606546</v>
      </c>
      <c r="D14" s="41">
        <f>'Tableau de bord'!D5</f>
        <v>0.22380014061003478</v>
      </c>
      <c r="E14" s="41">
        <f>'Tableau de bord'!E5</f>
        <v>0.21568623316247332</v>
      </c>
      <c r="F14" s="41">
        <f>'Tableau de bord'!F5</f>
        <v>0.03848368613728281</v>
      </c>
      <c r="G14" s="41">
        <f>'Tableau de bord'!G5</f>
        <v>0.19564499501648522</v>
      </c>
      <c r="H14" s="41">
        <f>'Tableau de bord'!H5</f>
        <v>0.046888906191327816</v>
      </c>
      <c r="I14" s="41">
        <f>'Tableau de bord'!I5</f>
        <v>0.06327891896060397</v>
      </c>
      <c r="J14" s="41">
        <f>'Tableau de bord'!J5</f>
        <v>0.07220921957466614</v>
      </c>
      <c r="K14" s="41">
        <f>'Tableau de bord'!K5</f>
        <v>0.022541143991349377</v>
      </c>
      <c r="L14" s="41">
        <f>'Tableau de bord'!L5</f>
        <v>0.0012195121951219512</v>
      </c>
      <c r="M14" s="41"/>
    </row>
    <row r="15" spans="1:11" ht="18">
      <c r="A15" s="46" t="s">
        <v>72</v>
      </c>
      <c r="B15" s="47"/>
      <c r="C15" s="47">
        <f>IF(facteur2*C13&lt;C14,"++",IF(facteur1*C13&lt;C14,"+",""))</f>
      </c>
      <c r="D15" s="47" t="str">
        <f aca="true" t="shared" si="1" ref="D15:K15">IF(facteur2*D13&lt;D14,"++",IF(facteur1*D13&lt;D14,"+",""))</f>
        <v>+</v>
      </c>
      <c r="E15" s="47">
        <f t="shared" si="1"/>
      </c>
      <c r="F15" s="47" t="str">
        <f t="shared" si="1"/>
        <v>++</v>
      </c>
      <c r="G15" s="47">
        <f t="shared" si="1"/>
      </c>
      <c r="H15" s="47">
        <f t="shared" si="1"/>
      </c>
      <c r="I15" s="47">
        <f t="shared" si="1"/>
      </c>
      <c r="J15" s="47">
        <f t="shared" si="1"/>
      </c>
      <c r="K15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A1:L14"/>
  <sheetViews>
    <sheetView workbookViewId="0" topLeftCell="A1">
      <selection activeCell="C7" sqref="C7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19</v>
      </c>
      <c r="B2" s="16"/>
      <c r="C2" s="9" t="s">
        <v>12</v>
      </c>
      <c r="D2" s="9" t="s">
        <v>11</v>
      </c>
      <c r="E2" s="9"/>
      <c r="F2" s="9" t="s">
        <v>13</v>
      </c>
      <c r="G2" s="9" t="s">
        <v>10</v>
      </c>
      <c r="H2" s="9"/>
      <c r="I2" s="9" t="s">
        <v>13</v>
      </c>
      <c r="J2" s="9"/>
      <c r="K2" s="25"/>
      <c r="L2" s="26"/>
    </row>
    <row r="3" spans="1:12" ht="20.25">
      <c r="A3" s="7" t="s">
        <v>20</v>
      </c>
      <c r="B3" s="16">
        <v>38734</v>
      </c>
      <c r="C3" s="9"/>
      <c r="D3" s="9" t="s">
        <v>11</v>
      </c>
      <c r="E3" s="9" t="s">
        <v>12</v>
      </c>
      <c r="F3" s="9" t="s">
        <v>13</v>
      </c>
      <c r="G3" s="9" t="s">
        <v>13</v>
      </c>
      <c r="H3" s="9" t="s">
        <v>10</v>
      </c>
      <c r="I3" s="9" t="s">
        <v>13</v>
      </c>
      <c r="J3" s="9"/>
      <c r="K3" s="25"/>
      <c r="L3" s="26"/>
    </row>
    <row r="4" spans="1:12" ht="20.25">
      <c r="A4" s="7" t="s">
        <v>21</v>
      </c>
      <c r="B4" s="16"/>
      <c r="C4" s="9" t="s">
        <v>10</v>
      </c>
      <c r="D4" s="9" t="s">
        <v>26</v>
      </c>
      <c r="E4" s="9" t="s">
        <v>10</v>
      </c>
      <c r="F4" s="9"/>
      <c r="G4" s="9" t="s">
        <v>10</v>
      </c>
      <c r="H4" s="9"/>
      <c r="I4" s="9" t="s">
        <v>10</v>
      </c>
      <c r="J4" s="9"/>
      <c r="K4" s="25"/>
      <c r="L4" s="26"/>
    </row>
    <row r="5" spans="1:12" ht="20.25">
      <c r="A5" s="7" t="s">
        <v>22</v>
      </c>
      <c r="B5" s="16"/>
      <c r="C5" s="9" t="s">
        <v>10</v>
      </c>
      <c r="D5" s="9" t="s">
        <v>12</v>
      </c>
      <c r="E5" s="9"/>
      <c r="F5" s="9"/>
      <c r="G5" s="9" t="s">
        <v>11</v>
      </c>
      <c r="H5" s="9"/>
      <c r="I5" s="9" t="s">
        <v>13</v>
      </c>
      <c r="J5" s="9" t="s">
        <v>10</v>
      </c>
      <c r="K5" s="25"/>
      <c r="L5" s="26"/>
    </row>
    <row r="6" spans="1:12" ht="20.25">
      <c r="A6" s="7" t="s">
        <v>23</v>
      </c>
      <c r="B6" s="16">
        <v>38762</v>
      </c>
      <c r="C6" s="9" t="s">
        <v>10</v>
      </c>
      <c r="D6" s="9" t="s">
        <v>13</v>
      </c>
      <c r="E6" s="9" t="s">
        <v>13</v>
      </c>
      <c r="F6" s="9" t="s">
        <v>10</v>
      </c>
      <c r="G6" s="9" t="s">
        <v>11</v>
      </c>
      <c r="H6" s="9"/>
      <c r="I6" s="9" t="s">
        <v>13</v>
      </c>
      <c r="J6" s="9" t="s">
        <v>13</v>
      </c>
      <c r="K6" s="25"/>
      <c r="L6" s="26"/>
    </row>
    <row r="7" spans="1:12" ht="20.25">
      <c r="A7" s="7" t="s">
        <v>24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31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20.25">
      <c r="A9" s="7" t="s">
        <v>32</v>
      </c>
      <c r="B9" s="16"/>
      <c r="C9" s="9"/>
      <c r="D9" s="9"/>
      <c r="E9" s="9"/>
      <c r="F9" s="9"/>
      <c r="G9" s="9"/>
      <c r="H9" s="9"/>
      <c r="I9" s="9"/>
      <c r="J9" s="9"/>
      <c r="K9" s="25"/>
      <c r="L9" s="26"/>
    </row>
    <row r="10" spans="1:12" ht="20.25">
      <c r="A10" s="7" t="s">
        <v>34</v>
      </c>
      <c r="B10" s="16"/>
      <c r="C10" s="9"/>
      <c r="D10" s="9"/>
      <c r="E10" s="9"/>
      <c r="F10" s="9"/>
      <c r="G10" s="9"/>
      <c r="H10" s="9"/>
      <c r="I10" s="9"/>
      <c r="J10" s="9"/>
      <c r="K10" s="25"/>
      <c r="L10" s="26"/>
    </row>
    <row r="11" spans="1:12" ht="15.75">
      <c r="A11" s="34" t="s">
        <v>48</v>
      </c>
      <c r="B11" s="17">
        <f>SUM(C11:L11)</f>
        <v>61</v>
      </c>
      <c r="C11" s="30">
        <f aca="true" t="shared" si="0" ref="C11:L11">CountI(C2:C10)</f>
        <v>9</v>
      </c>
      <c r="D11" s="30">
        <f t="shared" si="0"/>
        <v>18</v>
      </c>
      <c r="E11" s="30">
        <f t="shared" si="0"/>
        <v>6</v>
      </c>
      <c r="F11" s="30">
        <f t="shared" si="0"/>
        <v>4</v>
      </c>
      <c r="G11" s="30">
        <f t="shared" si="0"/>
        <v>13</v>
      </c>
      <c r="H11" s="30">
        <f t="shared" si="0"/>
        <v>2</v>
      </c>
      <c r="I11" s="30">
        <f t="shared" si="0"/>
        <v>6</v>
      </c>
      <c r="J11" s="30">
        <f t="shared" si="0"/>
        <v>3</v>
      </c>
      <c r="K11" s="30">
        <f t="shared" si="0"/>
        <v>0</v>
      </c>
      <c r="L11" s="30">
        <f t="shared" si="0"/>
        <v>0</v>
      </c>
    </row>
    <row r="12" spans="1:12" ht="15.75">
      <c r="A12" s="30" t="s">
        <v>49</v>
      </c>
      <c r="B12" s="43">
        <f>SUM(C12:L12)</f>
        <v>1</v>
      </c>
      <c r="C12" s="42">
        <f>C11/B11</f>
        <v>0.14754098360655737</v>
      </c>
      <c r="D12" s="42">
        <f>D11/B11</f>
        <v>0.29508196721311475</v>
      </c>
      <c r="E12" s="42">
        <f>E11/B11</f>
        <v>0.09836065573770492</v>
      </c>
      <c r="F12" s="42">
        <f>F11/B11</f>
        <v>0.06557377049180328</v>
      </c>
      <c r="G12" s="42">
        <f>G11/B11</f>
        <v>0.21311475409836064</v>
      </c>
      <c r="H12" s="42">
        <f>H11/B11</f>
        <v>0.03278688524590164</v>
      </c>
      <c r="I12" s="42">
        <f>I11/B11</f>
        <v>0.09836065573770492</v>
      </c>
      <c r="J12" s="42">
        <f>J11/B11</f>
        <v>0.04918032786885246</v>
      </c>
      <c r="K12" s="42">
        <f>K11/B11</f>
        <v>0</v>
      </c>
      <c r="L12" s="42">
        <f>L11/B11</f>
        <v>0</v>
      </c>
    </row>
    <row r="13" spans="1:12" ht="12.75">
      <c r="A13" s="29" t="s">
        <v>50</v>
      </c>
      <c r="B13" s="43">
        <f>SUM(C13:L13)</f>
        <v>1</v>
      </c>
      <c r="C13" s="41">
        <f>'Tableau de bord'!C5</f>
        <v>0.1202472441606546</v>
      </c>
      <c r="D13" s="41">
        <f>'Tableau de bord'!D5</f>
        <v>0.22380014061003478</v>
      </c>
      <c r="E13" s="41">
        <f>'Tableau de bord'!E5</f>
        <v>0.21568623316247332</v>
      </c>
      <c r="F13" s="41">
        <f>'Tableau de bord'!F5</f>
        <v>0.03848368613728281</v>
      </c>
      <c r="G13" s="41">
        <f>'Tableau de bord'!G5</f>
        <v>0.19564499501648522</v>
      </c>
      <c r="H13" s="41">
        <f>'Tableau de bord'!H5</f>
        <v>0.046888906191327816</v>
      </c>
      <c r="I13" s="41">
        <f>'Tableau de bord'!I5</f>
        <v>0.06327891896060397</v>
      </c>
      <c r="J13" s="41">
        <f>'Tableau de bord'!J5</f>
        <v>0.07220921957466614</v>
      </c>
      <c r="K13" s="41">
        <f>'Tableau de bord'!K5</f>
        <v>0.022541143991349377</v>
      </c>
      <c r="L13" s="41">
        <f>'Tableau de bord'!L5</f>
        <v>0.0012195121951219512</v>
      </c>
    </row>
    <row r="14" spans="1:11" ht="18">
      <c r="A14" s="46" t="s">
        <v>72</v>
      </c>
      <c r="B14" s="47"/>
      <c r="C14" s="47">
        <f>IF(facteur2*C12&lt;C13,"++",IF(facteur1*C12&lt;C13,"+",""))</f>
      </c>
      <c r="D14" s="47">
        <f aca="true" t="shared" si="1" ref="D14:K14">IF(facteur2*D12&lt;D13,"++",IF(facteur1*D12&lt;D13,"+",""))</f>
      </c>
      <c r="E14" s="47" t="str">
        <f t="shared" si="1"/>
        <v>+</v>
      </c>
      <c r="F14" s="47">
        <f t="shared" si="1"/>
      </c>
      <c r="G14" s="47">
        <f t="shared" si="1"/>
      </c>
      <c r="H14" s="47">
        <f t="shared" si="1"/>
      </c>
      <c r="I14" s="47">
        <f t="shared" si="1"/>
      </c>
      <c r="J14" s="47">
        <f t="shared" si="1"/>
      </c>
      <c r="K14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L12"/>
  <sheetViews>
    <sheetView workbookViewId="0" topLeftCell="A1">
      <selection activeCell="C8" sqref="C8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  <col min="12" max="12" width="8.14062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21</v>
      </c>
      <c r="B2" s="16">
        <v>38726</v>
      </c>
      <c r="C2" s="9"/>
      <c r="D2" s="9" t="s">
        <v>11</v>
      </c>
      <c r="E2" s="9" t="s">
        <v>13</v>
      </c>
      <c r="F2" s="9"/>
      <c r="G2" s="9" t="s">
        <v>12</v>
      </c>
      <c r="H2" s="9" t="s">
        <v>10</v>
      </c>
      <c r="I2" s="9"/>
      <c r="J2" s="9" t="s">
        <v>13</v>
      </c>
      <c r="K2" s="25"/>
      <c r="L2" s="26"/>
    </row>
    <row r="3" spans="1:12" ht="20.25">
      <c r="A3" s="7" t="s">
        <v>22</v>
      </c>
      <c r="B3" s="16">
        <v>38736</v>
      </c>
      <c r="C3" s="9" t="s">
        <v>12</v>
      </c>
      <c r="D3" s="9" t="s">
        <v>9</v>
      </c>
      <c r="E3" s="9"/>
      <c r="F3" s="9" t="s">
        <v>13</v>
      </c>
      <c r="G3" s="9" t="s">
        <v>13</v>
      </c>
      <c r="H3" s="9"/>
      <c r="I3" s="9"/>
      <c r="J3" s="9" t="s">
        <v>13</v>
      </c>
      <c r="K3" s="25"/>
      <c r="L3" s="26"/>
    </row>
    <row r="4" spans="1:12" ht="20.25">
      <c r="A4" s="7" t="s">
        <v>23</v>
      </c>
      <c r="B4" s="16">
        <v>38747</v>
      </c>
      <c r="C4" s="9"/>
      <c r="D4" s="9" t="s">
        <v>10</v>
      </c>
      <c r="E4" s="9"/>
      <c r="F4" s="9"/>
      <c r="G4" s="9" t="s">
        <v>10</v>
      </c>
      <c r="H4" s="9" t="s">
        <v>10</v>
      </c>
      <c r="I4" s="9" t="s">
        <v>13</v>
      </c>
      <c r="J4" s="9" t="s">
        <v>13</v>
      </c>
      <c r="K4" s="25"/>
      <c r="L4" s="26"/>
    </row>
    <row r="5" spans="1:12" ht="20.25">
      <c r="A5" s="7" t="s">
        <v>24</v>
      </c>
      <c r="B5" s="16">
        <v>38397</v>
      </c>
      <c r="C5" s="9" t="s">
        <v>10</v>
      </c>
      <c r="D5" s="9" t="s">
        <v>10</v>
      </c>
      <c r="E5" s="9" t="s">
        <v>13</v>
      </c>
      <c r="F5" s="9" t="s">
        <v>13</v>
      </c>
      <c r="G5" s="9" t="s">
        <v>12</v>
      </c>
      <c r="H5" s="9"/>
      <c r="I5" s="9" t="s">
        <v>10</v>
      </c>
      <c r="J5" s="9" t="s">
        <v>10</v>
      </c>
      <c r="K5" s="25"/>
      <c r="L5" s="26"/>
    </row>
    <row r="6" spans="1:12" ht="20.25">
      <c r="A6" s="7" t="s">
        <v>31</v>
      </c>
      <c r="B6" s="16"/>
      <c r="C6" s="9"/>
      <c r="D6" s="9"/>
      <c r="E6" s="9"/>
      <c r="F6" s="9"/>
      <c r="G6" s="9"/>
      <c r="H6" s="9"/>
      <c r="I6" s="9"/>
      <c r="J6" s="9"/>
      <c r="K6" s="25"/>
      <c r="L6" s="26"/>
    </row>
    <row r="7" spans="1:12" ht="20.25">
      <c r="A7" s="7" t="s">
        <v>32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34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15.75">
      <c r="A9" s="34" t="s">
        <v>48</v>
      </c>
      <c r="B9" s="17">
        <f>SUM(C9:L9)</f>
        <v>43</v>
      </c>
      <c r="C9" s="30">
        <f aca="true" t="shared" si="0" ref="C9:L9">CountI(C2:C8)</f>
        <v>5</v>
      </c>
      <c r="D9" s="30">
        <f t="shared" si="0"/>
        <v>13</v>
      </c>
      <c r="E9" s="30">
        <f t="shared" si="0"/>
        <v>2</v>
      </c>
      <c r="F9" s="30">
        <f t="shared" si="0"/>
        <v>2</v>
      </c>
      <c r="G9" s="30">
        <f t="shared" si="0"/>
        <v>9</v>
      </c>
      <c r="H9" s="30">
        <f t="shared" si="0"/>
        <v>4</v>
      </c>
      <c r="I9" s="30">
        <f t="shared" si="0"/>
        <v>3</v>
      </c>
      <c r="J9" s="30">
        <f t="shared" si="0"/>
        <v>5</v>
      </c>
      <c r="K9" s="30">
        <f t="shared" si="0"/>
        <v>0</v>
      </c>
      <c r="L9" s="30">
        <f t="shared" si="0"/>
        <v>0</v>
      </c>
    </row>
    <row r="10" spans="1:12" ht="15.75">
      <c r="A10" s="30" t="s">
        <v>49</v>
      </c>
      <c r="B10" s="43">
        <f>SUM(C10:L10)</f>
        <v>0.9999999999999999</v>
      </c>
      <c r="C10" s="42">
        <f>C9/B9</f>
        <v>0.11627906976744186</v>
      </c>
      <c r="D10" s="42">
        <f>D9/B9</f>
        <v>0.3023255813953488</v>
      </c>
      <c r="E10" s="42">
        <f>E9/B9</f>
        <v>0.046511627906976744</v>
      </c>
      <c r="F10" s="42">
        <f>F9/B9</f>
        <v>0.046511627906976744</v>
      </c>
      <c r="G10" s="42">
        <f>G9/B9</f>
        <v>0.20930232558139536</v>
      </c>
      <c r="H10" s="42">
        <f>H9/B9</f>
        <v>0.09302325581395349</v>
      </c>
      <c r="I10" s="42">
        <f>I9/B9</f>
        <v>0.06976744186046512</v>
      </c>
      <c r="J10" s="42">
        <f>J9/B9</f>
        <v>0.11627906976744186</v>
      </c>
      <c r="K10" s="42">
        <f>K9/B9</f>
        <v>0</v>
      </c>
      <c r="L10" s="42">
        <f>L9/B9</f>
        <v>0</v>
      </c>
    </row>
    <row r="11" spans="1:12" ht="12.75">
      <c r="A11" s="29" t="s">
        <v>50</v>
      </c>
      <c r="B11" s="43">
        <f>SUM(C11:L11)</f>
        <v>1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>
        <f>'Tableau de bord'!L5</f>
        <v>0.0012195121951219512</v>
      </c>
    </row>
    <row r="12" spans="1:11" ht="18">
      <c r="A12" s="46" t="s">
        <v>72</v>
      </c>
      <c r="B12" s="47"/>
      <c r="C12" s="47">
        <f>IF(facteur2*C10&lt;C11,"++",IF(facteur1*C10&lt;C11,"+",""))</f>
      </c>
      <c r="D12" s="47">
        <f aca="true" t="shared" si="1" ref="D12:K12">IF(facteur2*D10&lt;D11,"++",IF(facteur1*D10&lt;D11,"+",""))</f>
      </c>
      <c r="E12" s="47" t="str">
        <f t="shared" si="1"/>
        <v>++</v>
      </c>
      <c r="F12" s="47">
        <f t="shared" si="1"/>
      </c>
      <c r="G12" s="47">
        <f t="shared" si="1"/>
      </c>
      <c r="H12" s="47">
        <f t="shared" si="1"/>
      </c>
      <c r="I12" s="47">
        <f t="shared" si="1"/>
      </c>
      <c r="J12" s="47">
        <f t="shared" si="1"/>
      </c>
      <c r="K12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/>
  <dimension ref="A1:L12"/>
  <sheetViews>
    <sheetView workbookViewId="0" topLeftCell="A1">
      <selection activeCell="F12" sqref="F12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8" t="s">
        <v>40</v>
      </c>
    </row>
    <row r="2" spans="1:12" ht="20.25">
      <c r="A2" s="7" t="s">
        <v>21</v>
      </c>
      <c r="B2" s="16"/>
      <c r="C2" s="9" t="s">
        <v>10</v>
      </c>
      <c r="D2" s="9"/>
      <c r="E2" s="9" t="s">
        <v>33</v>
      </c>
      <c r="F2" s="9"/>
      <c r="G2" s="9" t="s">
        <v>13</v>
      </c>
      <c r="H2" s="9"/>
      <c r="I2" s="9" t="s">
        <v>13</v>
      </c>
      <c r="J2" s="9"/>
      <c r="K2" s="25"/>
      <c r="L2" s="26"/>
    </row>
    <row r="3" spans="1:12" ht="20.25">
      <c r="A3" s="7" t="s">
        <v>22</v>
      </c>
      <c r="B3" s="16"/>
      <c r="C3" s="9"/>
      <c r="D3" s="9" t="s">
        <v>13</v>
      </c>
      <c r="E3" s="9" t="s">
        <v>11</v>
      </c>
      <c r="F3" s="9"/>
      <c r="G3" s="9" t="s">
        <v>13</v>
      </c>
      <c r="H3" s="9" t="s">
        <v>10</v>
      </c>
      <c r="I3" s="9"/>
      <c r="J3" s="9"/>
      <c r="K3" s="25"/>
      <c r="L3" s="26"/>
    </row>
    <row r="4" spans="1:12" ht="20.25">
      <c r="A4" s="7" t="s">
        <v>23</v>
      </c>
      <c r="B4" s="16">
        <v>38755</v>
      </c>
      <c r="C4" s="9" t="s">
        <v>13</v>
      </c>
      <c r="D4" s="9" t="s">
        <v>13</v>
      </c>
      <c r="E4" s="9" t="s">
        <v>9</v>
      </c>
      <c r="F4" s="9"/>
      <c r="G4" s="9" t="s">
        <v>13</v>
      </c>
      <c r="H4" s="9" t="s">
        <v>10</v>
      </c>
      <c r="I4" s="9"/>
      <c r="J4" s="9" t="s">
        <v>10</v>
      </c>
      <c r="K4" s="25"/>
      <c r="L4" s="26"/>
    </row>
    <row r="5" spans="1:12" ht="20.25">
      <c r="A5" s="7" t="s">
        <v>24</v>
      </c>
      <c r="B5" s="16">
        <v>38762</v>
      </c>
      <c r="C5" s="9" t="s">
        <v>13</v>
      </c>
      <c r="D5" s="9" t="s">
        <v>13</v>
      </c>
      <c r="E5" s="9" t="s">
        <v>33</v>
      </c>
      <c r="F5" s="9"/>
      <c r="G5" s="9" t="s">
        <v>10</v>
      </c>
      <c r="H5" s="9"/>
      <c r="I5" s="9"/>
      <c r="J5" s="9"/>
      <c r="K5" s="25"/>
      <c r="L5" s="26"/>
    </row>
    <row r="6" spans="1:12" ht="20.25">
      <c r="A6" s="7" t="s">
        <v>31</v>
      </c>
      <c r="B6" s="16">
        <v>38778</v>
      </c>
      <c r="C6" s="9" t="s">
        <v>13</v>
      </c>
      <c r="D6" s="9" t="s">
        <v>9</v>
      </c>
      <c r="E6" s="9" t="s">
        <v>12</v>
      </c>
      <c r="F6" s="9"/>
      <c r="G6" s="9"/>
      <c r="H6" s="9"/>
      <c r="I6" s="9"/>
      <c r="J6" s="9"/>
      <c r="K6" s="25"/>
      <c r="L6" s="26"/>
    </row>
    <row r="7" spans="1:12" ht="20.25">
      <c r="A7" s="7" t="s">
        <v>32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34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15.75">
      <c r="A9" s="34" t="s">
        <v>48</v>
      </c>
      <c r="B9" s="17">
        <f>SUM(C9:L9)</f>
        <v>51</v>
      </c>
      <c r="C9" s="30">
        <f aca="true" t="shared" si="0" ref="C9:L9">CountI(C2:C8)</f>
        <v>5</v>
      </c>
      <c r="D9" s="30">
        <f t="shared" si="0"/>
        <v>8</v>
      </c>
      <c r="E9" s="30">
        <f t="shared" si="0"/>
        <v>26</v>
      </c>
      <c r="F9" s="30">
        <f t="shared" si="0"/>
        <v>0</v>
      </c>
      <c r="G9" s="30">
        <f t="shared" si="0"/>
        <v>5</v>
      </c>
      <c r="H9" s="30">
        <f t="shared" si="0"/>
        <v>4</v>
      </c>
      <c r="I9" s="30">
        <f t="shared" si="0"/>
        <v>1</v>
      </c>
      <c r="J9" s="30">
        <f t="shared" si="0"/>
        <v>2</v>
      </c>
      <c r="K9" s="30">
        <f t="shared" si="0"/>
        <v>0</v>
      </c>
      <c r="L9" s="30">
        <f t="shared" si="0"/>
        <v>0</v>
      </c>
    </row>
    <row r="10" spans="1:12" ht="15.75">
      <c r="A10" s="30" t="s">
        <v>49</v>
      </c>
      <c r="B10" s="43">
        <f>SUM(C10:L10)</f>
        <v>1</v>
      </c>
      <c r="C10" s="42">
        <f>C9/B9</f>
        <v>0.09803921568627451</v>
      </c>
      <c r="D10" s="42">
        <f>D9/B9</f>
        <v>0.1568627450980392</v>
      </c>
      <c r="E10" s="42">
        <f>E9/B9</f>
        <v>0.5098039215686274</v>
      </c>
      <c r="F10" s="42">
        <f>F9/B9</f>
        <v>0</v>
      </c>
      <c r="G10" s="42">
        <f>G9/B9</f>
        <v>0.09803921568627451</v>
      </c>
      <c r="H10" s="42">
        <f>H9/B9</f>
        <v>0.0784313725490196</v>
      </c>
      <c r="I10" s="42">
        <f>I9/B9</f>
        <v>0.0196078431372549</v>
      </c>
      <c r="J10" s="42">
        <f>J9/B9</f>
        <v>0.0392156862745098</v>
      </c>
      <c r="K10" s="42">
        <f>K9/B9</f>
        <v>0</v>
      </c>
      <c r="L10" s="42">
        <f>L9/B9</f>
        <v>0</v>
      </c>
    </row>
    <row r="11" spans="1:12" ht="12.75">
      <c r="A11" s="29" t="s">
        <v>50</v>
      </c>
      <c r="B11" s="43">
        <f>SUM(C11:L11)</f>
        <v>1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>
        <f>'Tableau de bord'!L5</f>
        <v>0.0012195121951219512</v>
      </c>
    </row>
    <row r="12" spans="1:11" ht="18">
      <c r="A12" s="46" t="s">
        <v>72</v>
      </c>
      <c r="B12" s="47"/>
      <c r="C12" s="47">
        <f>IF(facteur2*C10&lt;C11,"++",IF(facteur1*C10&lt;C11,"+",""))</f>
      </c>
      <c r="D12" s="47">
        <f aca="true" t="shared" si="1" ref="D12:K12">IF(facteur2*D10&lt;D11,"++",IF(facteur1*D10&lt;D11,"+",""))</f>
      </c>
      <c r="E12" s="47">
        <f t="shared" si="1"/>
      </c>
      <c r="F12" s="47" t="str">
        <f t="shared" si="1"/>
        <v>++</v>
      </c>
      <c r="G12" s="47">
        <f t="shared" si="1"/>
      </c>
      <c r="H12" s="47">
        <f t="shared" si="1"/>
      </c>
      <c r="I12" s="47" t="str">
        <f t="shared" si="1"/>
        <v>+</v>
      </c>
      <c r="J12" s="47">
        <f t="shared" si="1"/>
      </c>
      <c r="K12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L21"/>
  <sheetViews>
    <sheetView workbookViewId="0" topLeftCell="A1">
      <pane ySplit="1455" topLeftCell="BM10" activePane="bottomLeft" state="split"/>
      <selection pane="topLeft" activeCell="F9" sqref="F9"/>
      <selection pane="bottomLeft" activeCell="K20" sqref="K20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4">
      <c r="A2" s="2" t="s">
        <v>3</v>
      </c>
      <c r="B2" s="22"/>
      <c r="C2" s="9"/>
      <c r="D2" s="9"/>
      <c r="E2" s="9"/>
      <c r="F2" s="9"/>
      <c r="G2" s="9"/>
      <c r="H2" s="9"/>
      <c r="I2" s="9"/>
      <c r="J2" s="9"/>
      <c r="K2" s="25"/>
      <c r="L2" s="26"/>
    </row>
    <row r="3" spans="1:12" ht="20.25">
      <c r="A3" s="7" t="s">
        <v>6</v>
      </c>
      <c r="B3" s="16"/>
      <c r="C3" s="9"/>
      <c r="D3" s="9"/>
      <c r="E3" s="9"/>
      <c r="F3" s="9"/>
      <c r="G3" s="9"/>
      <c r="H3" s="9"/>
      <c r="I3" s="9"/>
      <c r="J3" s="9"/>
      <c r="K3" s="25"/>
      <c r="L3" s="26"/>
    </row>
    <row r="4" spans="1:12" ht="20.25">
      <c r="A4" s="7" t="s">
        <v>7</v>
      </c>
      <c r="B4" s="16"/>
      <c r="C4" s="9"/>
      <c r="D4" s="9"/>
      <c r="E4" s="9"/>
      <c r="F4" s="9"/>
      <c r="G4" s="9"/>
      <c r="H4" s="9"/>
      <c r="I4" s="9"/>
      <c r="J4" s="9"/>
      <c r="K4" s="25"/>
      <c r="L4" s="26"/>
    </row>
    <row r="5" spans="1:12" ht="20.25">
      <c r="A5" s="7" t="s">
        <v>8</v>
      </c>
      <c r="B5" s="16"/>
      <c r="C5" s="9"/>
      <c r="D5" s="9"/>
      <c r="E5" s="9"/>
      <c r="F5" s="9"/>
      <c r="G5" s="9"/>
      <c r="H5" s="9"/>
      <c r="I5" s="9"/>
      <c r="J5" s="9"/>
      <c r="K5" s="25"/>
      <c r="L5" s="26"/>
    </row>
    <row r="6" spans="1:12" ht="20.25">
      <c r="A6" s="7" t="s">
        <v>14</v>
      </c>
      <c r="B6" s="16"/>
      <c r="C6" s="9"/>
      <c r="D6" s="9"/>
      <c r="E6" s="9"/>
      <c r="F6" s="9"/>
      <c r="G6" s="9"/>
      <c r="H6" s="9"/>
      <c r="I6" s="9"/>
      <c r="J6" s="9"/>
      <c r="K6" s="25"/>
      <c r="L6" s="26"/>
    </row>
    <row r="7" spans="1:12" ht="20.25">
      <c r="A7" s="7" t="s">
        <v>19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20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20.25">
      <c r="A9" s="7" t="s">
        <v>21</v>
      </c>
      <c r="B9" s="16"/>
      <c r="C9" s="9"/>
      <c r="D9" s="9"/>
      <c r="E9" s="9"/>
      <c r="F9" s="9"/>
      <c r="G9" s="9"/>
      <c r="H9" s="9"/>
      <c r="I9" s="9"/>
      <c r="J9" s="9"/>
      <c r="K9" s="25"/>
      <c r="L9" s="26"/>
    </row>
    <row r="10" spans="1:12" ht="20.25">
      <c r="A10" s="7" t="s">
        <v>24</v>
      </c>
      <c r="B10" s="9"/>
      <c r="C10" s="9" t="s">
        <v>13</v>
      </c>
      <c r="D10" s="9" t="s">
        <v>10</v>
      </c>
      <c r="E10" s="9" t="s">
        <v>26</v>
      </c>
      <c r="F10" s="9"/>
      <c r="G10" s="9" t="s">
        <v>13</v>
      </c>
      <c r="H10" s="9"/>
      <c r="I10" s="9" t="s">
        <v>13</v>
      </c>
      <c r="J10" s="9"/>
      <c r="K10" s="9"/>
      <c r="L10" s="9"/>
    </row>
    <row r="11" spans="1:12" ht="20.25">
      <c r="A11" s="7" t="s">
        <v>31</v>
      </c>
      <c r="B11" s="9"/>
      <c r="C11" s="9" t="s">
        <v>12</v>
      </c>
      <c r="D11" s="9" t="s">
        <v>26</v>
      </c>
      <c r="E11" s="9"/>
      <c r="F11" s="9"/>
      <c r="G11" s="9" t="s">
        <v>10</v>
      </c>
      <c r="H11" s="9"/>
      <c r="I11" s="9" t="s">
        <v>10</v>
      </c>
      <c r="J11" s="9" t="s">
        <v>13</v>
      </c>
      <c r="K11" s="9"/>
      <c r="L11" s="9"/>
    </row>
    <row r="12" spans="1:12" ht="20.25">
      <c r="A12" s="7" t="s">
        <v>32</v>
      </c>
      <c r="B12" s="16"/>
      <c r="C12" s="9" t="s">
        <v>13</v>
      </c>
      <c r="D12" s="9" t="s">
        <v>10</v>
      </c>
      <c r="E12" s="9" t="s">
        <v>13</v>
      </c>
      <c r="F12" s="9"/>
      <c r="G12" s="9" t="s">
        <v>12</v>
      </c>
      <c r="H12" s="9"/>
      <c r="I12" s="9" t="s">
        <v>10</v>
      </c>
      <c r="J12" s="9" t="s">
        <v>12</v>
      </c>
      <c r="K12" s="25"/>
      <c r="L12" s="26"/>
    </row>
    <row r="13" spans="1:12" ht="20.25">
      <c r="A13" s="7" t="s">
        <v>34</v>
      </c>
      <c r="B13" s="16">
        <v>38748</v>
      </c>
      <c r="C13" s="9"/>
      <c r="D13" s="9" t="s">
        <v>12</v>
      </c>
      <c r="E13" s="9" t="s">
        <v>13</v>
      </c>
      <c r="F13" s="9" t="s">
        <v>13</v>
      </c>
      <c r="G13" s="9" t="s">
        <v>13</v>
      </c>
      <c r="H13" s="9" t="s">
        <v>10</v>
      </c>
      <c r="I13" s="9" t="s">
        <v>13</v>
      </c>
      <c r="J13" s="9" t="s">
        <v>13</v>
      </c>
      <c r="K13" s="25"/>
      <c r="L13" s="26"/>
    </row>
    <row r="14" spans="1:12" ht="20.25">
      <c r="A14" s="7" t="s">
        <v>35</v>
      </c>
      <c r="B14" s="16">
        <v>38754</v>
      </c>
      <c r="C14" s="9" t="s">
        <v>10</v>
      </c>
      <c r="D14" s="9" t="s">
        <v>12</v>
      </c>
      <c r="E14" s="9" t="s">
        <v>12</v>
      </c>
      <c r="F14" s="9"/>
      <c r="G14" s="9"/>
      <c r="H14" s="9" t="s">
        <v>13</v>
      </c>
      <c r="I14" s="9" t="s">
        <v>13</v>
      </c>
      <c r="J14" s="9"/>
      <c r="K14" s="25" t="s">
        <v>13</v>
      </c>
      <c r="L14" s="26"/>
    </row>
    <row r="15" spans="1:12" ht="20.25">
      <c r="A15" s="7" t="s">
        <v>36</v>
      </c>
      <c r="B15" s="16"/>
      <c r="C15" s="9" t="s">
        <v>10</v>
      </c>
      <c r="D15" s="9" t="s">
        <v>12</v>
      </c>
      <c r="E15" s="9" t="s">
        <v>12</v>
      </c>
      <c r="F15" s="9" t="s">
        <v>13</v>
      </c>
      <c r="G15" s="9"/>
      <c r="H15" s="9"/>
      <c r="I15" s="9" t="s">
        <v>13</v>
      </c>
      <c r="J15" s="9" t="s">
        <v>13</v>
      </c>
      <c r="K15" s="25"/>
      <c r="L15" s="26"/>
    </row>
    <row r="16" spans="1:12" ht="20.25">
      <c r="A16" s="7" t="s">
        <v>37</v>
      </c>
      <c r="B16" s="16">
        <v>38782</v>
      </c>
      <c r="C16" s="9" t="s">
        <v>12</v>
      </c>
      <c r="D16" s="9" t="s">
        <v>13</v>
      </c>
      <c r="E16" s="9" t="s">
        <v>10</v>
      </c>
      <c r="F16" s="9" t="s">
        <v>13</v>
      </c>
      <c r="G16" s="9" t="s">
        <v>12</v>
      </c>
      <c r="H16" s="9"/>
      <c r="I16" s="9" t="s">
        <v>13</v>
      </c>
      <c r="J16" s="9"/>
      <c r="K16" s="25"/>
      <c r="L16" s="26"/>
    </row>
    <row r="17" spans="1:12" ht="20.25">
      <c r="A17" s="7"/>
      <c r="B17" s="16"/>
      <c r="C17" s="9"/>
      <c r="D17" s="9"/>
      <c r="E17" s="9"/>
      <c r="F17" s="9"/>
      <c r="G17" s="9"/>
      <c r="H17" s="9"/>
      <c r="I17" s="9"/>
      <c r="J17" s="9"/>
      <c r="K17" s="25"/>
      <c r="L17" s="26"/>
    </row>
    <row r="18" spans="1:12" ht="15.75">
      <c r="A18" s="34" t="s">
        <v>48</v>
      </c>
      <c r="B18" s="17">
        <f>SUM(C18:L18)</f>
        <v>80</v>
      </c>
      <c r="C18" s="30">
        <f>CountI(C2:C17)</f>
        <v>12</v>
      </c>
      <c r="D18" s="30">
        <f aca="true" t="shared" si="0" ref="D18:L18">CountI(D2:D17)</f>
        <v>20</v>
      </c>
      <c r="E18" s="30">
        <f t="shared" si="0"/>
        <v>16</v>
      </c>
      <c r="F18" s="30">
        <f t="shared" si="0"/>
        <v>3</v>
      </c>
      <c r="G18" s="30">
        <f t="shared" si="0"/>
        <v>10</v>
      </c>
      <c r="H18" s="30">
        <f t="shared" si="0"/>
        <v>3</v>
      </c>
      <c r="I18" s="30">
        <f t="shared" si="0"/>
        <v>9</v>
      </c>
      <c r="J18" s="30">
        <f t="shared" si="0"/>
        <v>6</v>
      </c>
      <c r="K18" s="30">
        <f t="shared" si="0"/>
        <v>1</v>
      </c>
      <c r="L18" s="30">
        <f t="shared" si="0"/>
        <v>0</v>
      </c>
    </row>
    <row r="19" spans="1:12" ht="15.75">
      <c r="A19" s="30" t="s">
        <v>49</v>
      </c>
      <c r="B19" s="43">
        <f>SUM(C19:L19)</f>
        <v>1</v>
      </c>
      <c r="C19" s="42">
        <f>C18/B18</f>
        <v>0.15</v>
      </c>
      <c r="D19" s="42">
        <f>D18/B18</f>
        <v>0.25</v>
      </c>
      <c r="E19" s="42">
        <f>E18/B18</f>
        <v>0.2</v>
      </c>
      <c r="F19" s="42">
        <f>F18/B18</f>
        <v>0.0375</v>
      </c>
      <c r="G19" s="42">
        <f>G18/B18</f>
        <v>0.125</v>
      </c>
      <c r="H19" s="42">
        <f>H18/B18</f>
        <v>0.0375</v>
      </c>
      <c r="I19" s="42">
        <f>I18/B18</f>
        <v>0.1125</v>
      </c>
      <c r="J19" s="42">
        <f>J18/B18</f>
        <v>0.075</v>
      </c>
      <c r="K19" s="42">
        <f>K18/B18</f>
        <v>0.0125</v>
      </c>
      <c r="L19" s="42">
        <f>L18/B18</f>
        <v>0</v>
      </c>
    </row>
    <row r="20" spans="1:12" ht="12.75">
      <c r="A20" s="29" t="s">
        <v>50</v>
      </c>
      <c r="B20" s="43">
        <f>SUM(C20:L20)</f>
        <v>1</v>
      </c>
      <c r="C20" s="41">
        <f>'Tableau de bord'!C5</f>
        <v>0.1202472441606546</v>
      </c>
      <c r="D20" s="41">
        <f>'Tableau de bord'!D5</f>
        <v>0.22380014061003478</v>
      </c>
      <c r="E20" s="41">
        <f>'Tableau de bord'!E5</f>
        <v>0.21568623316247332</v>
      </c>
      <c r="F20" s="41">
        <f>'Tableau de bord'!F5</f>
        <v>0.03848368613728281</v>
      </c>
      <c r="G20" s="41">
        <f>'Tableau de bord'!G5</f>
        <v>0.19564499501648522</v>
      </c>
      <c r="H20" s="41">
        <f>'Tableau de bord'!H5</f>
        <v>0.046888906191327816</v>
      </c>
      <c r="I20" s="41">
        <f>'Tableau de bord'!I5</f>
        <v>0.06327891896060397</v>
      </c>
      <c r="J20" s="41">
        <f>'Tableau de bord'!J5</f>
        <v>0.07220921957466614</v>
      </c>
      <c r="K20" s="41">
        <f>'Tableau de bord'!K5</f>
        <v>0.022541143991349377</v>
      </c>
      <c r="L20" s="41">
        <f>'Tableau de bord'!L5</f>
        <v>0.0012195121951219512</v>
      </c>
    </row>
    <row r="21" spans="1:12" ht="18">
      <c r="A21" s="46" t="s">
        <v>72</v>
      </c>
      <c r="B21" s="47"/>
      <c r="C21" s="47">
        <f>IF(facteur2*C19&lt;C20,"++",IF(facteur1*C19&lt;C20,"+",""))</f>
      </c>
      <c r="D21" s="47">
        <f aca="true" t="shared" si="1" ref="D21:L21">IF(facteur2*D19&lt;D20,"++",IF(facteur1*D19&lt;D20,"+",""))</f>
      </c>
      <c r="E21" s="47">
        <f t="shared" si="1"/>
      </c>
      <c r="F21" s="47">
        <f t="shared" si="1"/>
      </c>
      <c r="G21" s="47">
        <f t="shared" si="1"/>
      </c>
      <c r="H21" s="47">
        <f t="shared" si="1"/>
      </c>
      <c r="I21" s="47">
        <f t="shared" si="1"/>
      </c>
      <c r="J21" s="47">
        <f t="shared" si="1"/>
      </c>
      <c r="K21" s="47">
        <f t="shared" si="1"/>
      </c>
      <c r="L21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L12"/>
  <sheetViews>
    <sheetView workbookViewId="0" topLeftCell="A1">
      <pane ySplit="1455" topLeftCell="BM1" activePane="bottomLeft" state="split"/>
      <selection pane="topLeft" activeCell="A1" sqref="A1"/>
      <selection pane="bottomLeft" activeCell="B4" sqref="B4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21</v>
      </c>
      <c r="B2" s="16"/>
      <c r="C2" s="9"/>
      <c r="D2" s="9" t="s">
        <v>10</v>
      </c>
      <c r="E2" s="9" t="s">
        <v>12</v>
      </c>
      <c r="F2" s="9"/>
      <c r="G2" s="9" t="s">
        <v>13</v>
      </c>
      <c r="H2" s="9" t="s">
        <v>13</v>
      </c>
      <c r="I2" s="9" t="s">
        <v>13</v>
      </c>
      <c r="J2" s="9"/>
      <c r="K2" s="25" t="s">
        <v>13</v>
      </c>
      <c r="L2" s="26"/>
    </row>
    <row r="3" spans="1:12" ht="20.25">
      <c r="A3" s="7" t="s">
        <v>22</v>
      </c>
      <c r="B3" s="16">
        <v>38747</v>
      </c>
      <c r="C3" s="9" t="s">
        <v>12</v>
      </c>
      <c r="D3" s="9" t="s">
        <v>12</v>
      </c>
      <c r="E3" s="9" t="s">
        <v>10</v>
      </c>
      <c r="F3" s="9"/>
      <c r="G3" s="9" t="s">
        <v>26</v>
      </c>
      <c r="H3" s="9"/>
      <c r="I3" s="9"/>
      <c r="J3" s="9"/>
      <c r="K3" s="25" t="s">
        <v>13</v>
      </c>
      <c r="L3" s="26"/>
    </row>
    <row r="4" spans="1:12" ht="20.25">
      <c r="A4" s="7" t="s">
        <v>23</v>
      </c>
      <c r="B4" s="16"/>
      <c r="C4" s="9"/>
      <c r="D4" s="9"/>
      <c r="E4" s="9"/>
      <c r="F4" s="9"/>
      <c r="G4" s="9"/>
      <c r="H4" s="9"/>
      <c r="I4" s="9"/>
      <c r="J4" s="9"/>
      <c r="K4" s="25"/>
      <c r="L4" s="26"/>
    </row>
    <row r="5" spans="1:12" ht="20.25">
      <c r="A5" s="7" t="s">
        <v>24</v>
      </c>
      <c r="B5" s="16"/>
      <c r="C5" s="9"/>
      <c r="D5" s="9"/>
      <c r="G5" s="9"/>
      <c r="H5" s="9"/>
      <c r="J5" s="9"/>
      <c r="K5" s="25"/>
      <c r="L5" s="26"/>
    </row>
    <row r="6" spans="1:12" ht="20.25">
      <c r="A6" s="7" t="s">
        <v>31</v>
      </c>
      <c r="B6" s="16"/>
      <c r="C6" s="9"/>
      <c r="D6" s="9"/>
      <c r="E6" s="9"/>
      <c r="F6" s="9"/>
      <c r="G6" s="9"/>
      <c r="H6" s="9"/>
      <c r="I6" s="9"/>
      <c r="J6" s="9"/>
      <c r="K6" s="25"/>
      <c r="L6" s="26"/>
    </row>
    <row r="7" spans="1:12" ht="20.25">
      <c r="A7" s="7" t="s">
        <v>32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/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15.75">
      <c r="A9" s="34" t="s">
        <v>48</v>
      </c>
      <c r="B9" s="17">
        <f>SUM(C9:L9)</f>
        <v>24</v>
      </c>
      <c r="C9" s="30">
        <f aca="true" t="shared" si="0" ref="C9:L9">CountI(C2:C8)</f>
        <v>3</v>
      </c>
      <c r="D9" s="30">
        <f t="shared" si="0"/>
        <v>5</v>
      </c>
      <c r="E9" s="30">
        <f t="shared" si="0"/>
        <v>5</v>
      </c>
      <c r="F9" s="30">
        <f t="shared" si="0"/>
        <v>0</v>
      </c>
      <c r="G9" s="30">
        <f t="shared" si="0"/>
        <v>7</v>
      </c>
      <c r="H9" s="30">
        <f t="shared" si="0"/>
        <v>1</v>
      </c>
      <c r="I9" s="30">
        <f t="shared" si="0"/>
        <v>1</v>
      </c>
      <c r="J9" s="30">
        <f t="shared" si="0"/>
        <v>0</v>
      </c>
      <c r="K9" s="30">
        <f t="shared" si="0"/>
        <v>2</v>
      </c>
      <c r="L9" s="30">
        <f t="shared" si="0"/>
        <v>0</v>
      </c>
    </row>
    <row r="10" spans="1:12" ht="15.75">
      <c r="A10" s="30" t="s">
        <v>49</v>
      </c>
      <c r="B10" s="43">
        <f>SUM(C10:L10)</f>
        <v>1</v>
      </c>
      <c r="C10" s="42">
        <f>C9/B9</f>
        <v>0.125</v>
      </c>
      <c r="D10" s="42">
        <f>D9/B9</f>
        <v>0.20833333333333334</v>
      </c>
      <c r="E10" s="42">
        <f>E9/B9</f>
        <v>0.20833333333333334</v>
      </c>
      <c r="F10" s="42">
        <f>F9/B9</f>
        <v>0</v>
      </c>
      <c r="G10" s="42">
        <f>G9/B9</f>
        <v>0.2916666666666667</v>
      </c>
      <c r="H10" s="42">
        <f>H9/B9</f>
        <v>0.041666666666666664</v>
      </c>
      <c r="I10" s="42">
        <f>I9/B9</f>
        <v>0.041666666666666664</v>
      </c>
      <c r="J10" s="42">
        <f>J9/B9</f>
        <v>0</v>
      </c>
      <c r="K10" s="42">
        <f>K9/B9</f>
        <v>0.08333333333333333</v>
      </c>
      <c r="L10" s="42">
        <f>L9/B9</f>
        <v>0</v>
      </c>
    </row>
    <row r="11" spans="1:12" ht="12.75">
      <c r="A11" s="29" t="s">
        <v>50</v>
      </c>
      <c r="B11" s="43">
        <f>SUM(C11:L11)</f>
        <v>1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>
        <f>'Tableau de bord'!L5</f>
        <v>0.0012195121951219512</v>
      </c>
    </row>
    <row r="12" spans="1:11" ht="18">
      <c r="A12" s="46" t="s">
        <v>72</v>
      </c>
      <c r="B12" s="47"/>
      <c r="C12" s="47">
        <f>IF(facteur2*C10&lt;C11,"++",IF(facteur1*C10&lt;C11,"+",""))</f>
      </c>
      <c r="D12" s="47">
        <f aca="true" t="shared" si="1" ref="D12:K12">IF(facteur2*D10&lt;D11,"++",IF(facteur1*D10&lt;D11,"+",""))</f>
      </c>
      <c r="E12" s="47">
        <f t="shared" si="1"/>
      </c>
      <c r="F12" s="47" t="str">
        <f t="shared" si="1"/>
        <v>++</v>
      </c>
      <c r="G12" s="47">
        <f t="shared" si="1"/>
      </c>
      <c r="H12" s="47">
        <f t="shared" si="1"/>
      </c>
      <c r="I12" s="47">
        <f t="shared" si="1"/>
      </c>
      <c r="J12" s="47" t="str">
        <f t="shared" si="1"/>
        <v>++</v>
      </c>
      <c r="K12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L15"/>
  <sheetViews>
    <sheetView tabSelected="1" workbookViewId="0" topLeftCell="A1">
      <pane ySplit="1455" topLeftCell="BM1" activePane="bottomLeft" state="split"/>
      <selection pane="topLeft" activeCell="A1" sqref="A1"/>
      <selection pane="bottomLeft" activeCell="L10" sqref="L10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38</v>
      </c>
      <c r="B2" s="16"/>
      <c r="C2" s="9"/>
      <c r="D2" s="9" t="s">
        <v>10</v>
      </c>
      <c r="E2" s="9" t="s">
        <v>11</v>
      </c>
      <c r="F2" s="9" t="s">
        <v>10</v>
      </c>
      <c r="G2" s="9" t="s">
        <v>10</v>
      </c>
      <c r="H2" s="9"/>
      <c r="I2" s="9" t="s">
        <v>13</v>
      </c>
      <c r="J2" s="9"/>
      <c r="K2" s="25" t="s">
        <v>13</v>
      </c>
      <c r="L2" s="26"/>
    </row>
    <row r="3" spans="1:12" ht="20.25">
      <c r="A3" s="7" t="s">
        <v>39</v>
      </c>
      <c r="B3" s="16">
        <v>38730</v>
      </c>
      <c r="C3" s="9"/>
      <c r="D3" s="9" t="s">
        <v>12</v>
      </c>
      <c r="E3" s="9" t="s">
        <v>12</v>
      </c>
      <c r="F3" s="9"/>
      <c r="G3" s="9" t="s">
        <v>12</v>
      </c>
      <c r="H3" s="9"/>
      <c r="I3" s="9" t="s">
        <v>10</v>
      </c>
      <c r="J3" s="9"/>
      <c r="K3" s="25"/>
      <c r="L3" s="26"/>
    </row>
    <row r="4" spans="1:12" ht="20.25">
      <c r="A4" s="7" t="s">
        <v>43</v>
      </c>
      <c r="B4" s="16">
        <v>38737</v>
      </c>
      <c r="C4" s="9" t="s">
        <v>11</v>
      </c>
      <c r="D4" s="9" t="s">
        <v>10</v>
      </c>
      <c r="E4" s="9" t="s">
        <v>13</v>
      </c>
      <c r="F4" s="9"/>
      <c r="G4" s="9" t="s">
        <v>9</v>
      </c>
      <c r="H4" s="9"/>
      <c r="I4" s="9"/>
      <c r="J4" s="9"/>
      <c r="K4" s="25"/>
      <c r="L4" s="26"/>
    </row>
    <row r="5" spans="1:12" ht="20.25">
      <c r="A5" s="7" t="s">
        <v>44</v>
      </c>
      <c r="B5" s="16">
        <v>38741</v>
      </c>
      <c r="C5" s="9" t="s">
        <v>13</v>
      </c>
      <c r="D5" s="9" t="s">
        <v>13</v>
      </c>
      <c r="E5" s="9" t="s">
        <v>9</v>
      </c>
      <c r="F5" s="9"/>
      <c r="G5" s="9"/>
      <c r="H5" s="9"/>
      <c r="I5" s="9" t="s">
        <v>10</v>
      </c>
      <c r="J5" s="9" t="s">
        <v>10</v>
      </c>
      <c r="K5" s="25"/>
      <c r="L5" s="26"/>
    </row>
    <row r="6" spans="1:12" ht="20.25">
      <c r="A6" s="7" t="s">
        <v>45</v>
      </c>
      <c r="B6" s="16">
        <v>38747</v>
      </c>
      <c r="C6" s="9"/>
      <c r="D6" s="9"/>
      <c r="E6" s="9" t="s">
        <v>13</v>
      </c>
      <c r="F6" s="9" t="s">
        <v>13</v>
      </c>
      <c r="G6" s="9" t="s">
        <v>9</v>
      </c>
      <c r="H6" s="9" t="s">
        <v>13</v>
      </c>
      <c r="I6" s="9" t="s">
        <v>13</v>
      </c>
      <c r="J6" s="9" t="s">
        <v>10</v>
      </c>
      <c r="K6" s="25"/>
      <c r="L6" s="26"/>
    </row>
    <row r="7" spans="1:12" ht="20.25">
      <c r="A7" s="7" t="s">
        <v>46</v>
      </c>
      <c r="B7" s="16">
        <v>38754</v>
      </c>
      <c r="C7" s="9"/>
      <c r="D7" s="9" t="s">
        <v>13</v>
      </c>
      <c r="E7" s="9" t="s">
        <v>13</v>
      </c>
      <c r="F7" s="9" t="s">
        <v>10</v>
      </c>
      <c r="G7" s="9" t="s">
        <v>33</v>
      </c>
      <c r="H7" s="9" t="s">
        <v>13</v>
      </c>
      <c r="I7" s="9" t="s">
        <v>13</v>
      </c>
      <c r="J7" s="9"/>
      <c r="K7" s="25"/>
      <c r="L7" s="26"/>
    </row>
    <row r="8" spans="1:12" ht="20.25">
      <c r="A8" s="7" t="s">
        <v>47</v>
      </c>
      <c r="B8" s="16">
        <v>38758</v>
      </c>
      <c r="C8" s="9"/>
      <c r="D8" s="9" t="s">
        <v>13</v>
      </c>
      <c r="E8" s="9"/>
      <c r="F8" s="9" t="s">
        <v>12</v>
      </c>
      <c r="G8" s="9" t="s">
        <v>9</v>
      </c>
      <c r="H8" s="9"/>
      <c r="I8" s="9" t="s">
        <v>13</v>
      </c>
      <c r="J8" s="9" t="s">
        <v>13</v>
      </c>
      <c r="K8" s="25"/>
      <c r="L8" s="26"/>
    </row>
    <row r="9" spans="1:12" ht="20.25">
      <c r="A9" s="7" t="s">
        <v>77</v>
      </c>
      <c r="B9" s="16">
        <v>38778</v>
      </c>
      <c r="C9" s="9" t="s">
        <v>13</v>
      </c>
      <c r="D9" s="9" t="s">
        <v>10</v>
      </c>
      <c r="E9" s="9" t="s">
        <v>13</v>
      </c>
      <c r="F9" s="9" t="s">
        <v>13</v>
      </c>
      <c r="G9" s="9" t="s">
        <v>33</v>
      </c>
      <c r="H9" s="9" t="s">
        <v>13</v>
      </c>
      <c r="I9" s="9" t="s">
        <v>13</v>
      </c>
      <c r="J9" s="9"/>
      <c r="K9" s="25"/>
      <c r="L9" s="26"/>
    </row>
    <row r="10" spans="1:12" ht="20.25">
      <c r="A10" s="7" t="s">
        <v>78</v>
      </c>
      <c r="B10" s="16" t="s">
        <v>79</v>
      </c>
      <c r="C10" s="9" t="s">
        <v>12</v>
      </c>
      <c r="D10" s="9" t="s">
        <v>12</v>
      </c>
      <c r="E10" s="9" t="s">
        <v>13</v>
      </c>
      <c r="F10" s="9"/>
      <c r="G10" s="9" t="s">
        <v>13</v>
      </c>
      <c r="H10" s="9"/>
      <c r="I10" s="9" t="s">
        <v>13</v>
      </c>
      <c r="J10" s="9"/>
      <c r="K10" s="25" t="s">
        <v>13</v>
      </c>
      <c r="L10" s="26"/>
    </row>
    <row r="11" spans="1:12" ht="20.25">
      <c r="A11" s="7"/>
      <c r="B11" s="16"/>
      <c r="C11" s="9"/>
      <c r="D11" s="9"/>
      <c r="E11" s="9"/>
      <c r="F11" s="9"/>
      <c r="G11" s="9"/>
      <c r="H11" s="9"/>
      <c r="I11" s="9"/>
      <c r="J11" s="9"/>
      <c r="K11" s="25"/>
      <c r="L11" s="26"/>
    </row>
    <row r="12" spans="1:12" ht="15.75">
      <c r="A12" s="34" t="s">
        <v>48</v>
      </c>
      <c r="B12" s="17">
        <f>SUM(C12:L12)</f>
        <v>105</v>
      </c>
      <c r="C12" s="30">
        <f aca="true" t="shared" si="0" ref="C12:L12">CountI(C2:C11)</f>
        <v>9</v>
      </c>
      <c r="D12" s="30">
        <f t="shared" si="0"/>
        <v>15</v>
      </c>
      <c r="E12" s="30">
        <f t="shared" si="0"/>
        <v>17</v>
      </c>
      <c r="F12" s="30">
        <f t="shared" si="0"/>
        <v>9</v>
      </c>
      <c r="G12" s="30">
        <f t="shared" si="0"/>
        <v>35</v>
      </c>
      <c r="H12" s="30">
        <f t="shared" si="0"/>
        <v>3</v>
      </c>
      <c r="I12" s="30">
        <f t="shared" si="0"/>
        <v>10</v>
      </c>
      <c r="J12" s="30">
        <f t="shared" si="0"/>
        <v>5</v>
      </c>
      <c r="K12" s="30">
        <f t="shared" si="0"/>
        <v>2</v>
      </c>
      <c r="L12" s="30">
        <f t="shared" si="0"/>
        <v>0</v>
      </c>
    </row>
    <row r="13" spans="1:12" ht="15.75">
      <c r="A13" s="30" t="s">
        <v>49</v>
      </c>
      <c r="B13" s="43">
        <f>SUM(C13:L13)</f>
        <v>1</v>
      </c>
      <c r="C13" s="42">
        <f>C12/B12</f>
        <v>0.08571428571428572</v>
      </c>
      <c r="D13" s="42">
        <f>D12/B12</f>
        <v>0.14285714285714285</v>
      </c>
      <c r="E13" s="42">
        <f>E12/B12</f>
        <v>0.1619047619047619</v>
      </c>
      <c r="F13" s="42">
        <f>F12/B12</f>
        <v>0.08571428571428572</v>
      </c>
      <c r="G13" s="42">
        <f>G12/B12</f>
        <v>0.3333333333333333</v>
      </c>
      <c r="H13" s="42">
        <f>H12/B12</f>
        <v>0.02857142857142857</v>
      </c>
      <c r="I13" s="42">
        <f>I12/B12</f>
        <v>0.09523809523809523</v>
      </c>
      <c r="J13" s="42">
        <f>J12/B12</f>
        <v>0.047619047619047616</v>
      </c>
      <c r="K13" s="42">
        <f>K12/B12</f>
        <v>0.01904761904761905</v>
      </c>
      <c r="L13" s="42">
        <f>L12/B12</f>
        <v>0</v>
      </c>
    </row>
    <row r="14" spans="1:12" ht="12.75">
      <c r="A14" s="29" t="s">
        <v>50</v>
      </c>
      <c r="B14" s="43">
        <f>SUM(C14:L14)</f>
        <v>1</v>
      </c>
      <c r="C14" s="41">
        <f>'Tableau de bord'!C5</f>
        <v>0.1202472441606546</v>
      </c>
      <c r="D14" s="41">
        <f>'Tableau de bord'!D5</f>
        <v>0.22380014061003478</v>
      </c>
      <c r="E14" s="41">
        <f>'Tableau de bord'!E5</f>
        <v>0.21568623316247332</v>
      </c>
      <c r="F14" s="41">
        <f>'Tableau de bord'!F5</f>
        <v>0.03848368613728281</v>
      </c>
      <c r="G14" s="41">
        <f>'Tableau de bord'!G5</f>
        <v>0.19564499501648522</v>
      </c>
      <c r="H14" s="41">
        <f>'Tableau de bord'!H5</f>
        <v>0.046888906191327816</v>
      </c>
      <c r="I14" s="41">
        <f>'Tableau de bord'!I5</f>
        <v>0.06327891896060397</v>
      </c>
      <c r="J14" s="41">
        <f>'Tableau de bord'!J5</f>
        <v>0.07220921957466614</v>
      </c>
      <c r="K14" s="41">
        <f>'Tableau de bord'!K5</f>
        <v>0.022541143991349377</v>
      </c>
      <c r="L14" s="41">
        <f>'Tableau de bord'!L5</f>
        <v>0.0012195121951219512</v>
      </c>
    </row>
    <row r="15" spans="1:12" ht="18">
      <c r="A15" s="46" t="s">
        <v>72</v>
      </c>
      <c r="B15" s="47"/>
      <c r="C15" s="47">
        <f>IF(facteur2*C13&lt;C14,"++",IF(facteur1*C13&lt;C14,"+",""))</f>
      </c>
      <c r="D15" s="47">
        <f aca="true" t="shared" si="1" ref="D15:L15">IF(facteur2*D13&lt;D14,"++",IF(facteur1*D13&lt;D14,"+",""))</f>
      </c>
      <c r="E15" s="47">
        <f t="shared" si="1"/>
      </c>
      <c r="F15" s="47">
        <f t="shared" si="1"/>
      </c>
      <c r="G15" s="47">
        <f t="shared" si="1"/>
      </c>
      <c r="H15" s="47">
        <f t="shared" si="1"/>
      </c>
      <c r="I15" s="47">
        <f t="shared" si="1"/>
      </c>
      <c r="J15" s="47">
        <f t="shared" si="1"/>
      </c>
      <c r="K15" s="47">
        <f t="shared" si="1"/>
      </c>
      <c r="L15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/>
  <dimension ref="A1:L13"/>
  <sheetViews>
    <sheetView workbookViewId="0" topLeftCell="A1">
      <selection activeCell="A7" sqref="A2:IV7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20</v>
      </c>
      <c r="B2" s="16">
        <v>38733</v>
      </c>
      <c r="C2" s="9" t="s">
        <v>10</v>
      </c>
      <c r="D2" s="9" t="s">
        <v>13</v>
      </c>
      <c r="E2" s="9" t="s">
        <v>9</v>
      </c>
      <c r="F2" s="9" t="s">
        <v>13</v>
      </c>
      <c r="G2" s="9" t="s">
        <v>13</v>
      </c>
      <c r="H2" s="9"/>
      <c r="I2" s="9"/>
      <c r="J2" s="9"/>
      <c r="K2" s="25"/>
      <c r="L2" s="26"/>
    </row>
    <row r="3" spans="1:12" ht="20.25">
      <c r="A3" s="7" t="s">
        <v>21</v>
      </c>
      <c r="B3" s="16">
        <v>38751</v>
      </c>
      <c r="C3" s="9" t="s">
        <v>10</v>
      </c>
      <c r="D3" s="9" t="s">
        <v>10</v>
      </c>
      <c r="E3" s="9" t="s">
        <v>26</v>
      </c>
      <c r="F3" s="9"/>
      <c r="G3" s="9" t="s">
        <v>13</v>
      </c>
      <c r="H3" s="9"/>
      <c r="I3" s="9"/>
      <c r="J3" s="9" t="s">
        <v>13</v>
      </c>
      <c r="K3" s="25"/>
      <c r="L3" s="26"/>
    </row>
    <row r="4" spans="1:12" ht="20.25">
      <c r="A4" s="7" t="s">
        <v>22</v>
      </c>
      <c r="B4" s="16"/>
      <c r="C4" s="9"/>
      <c r="D4" s="9"/>
      <c r="E4" s="9"/>
      <c r="F4" s="9"/>
      <c r="G4" s="9"/>
      <c r="H4" s="9"/>
      <c r="I4" s="9"/>
      <c r="J4" s="9"/>
      <c r="K4" s="25"/>
      <c r="L4" s="26"/>
    </row>
    <row r="5" spans="1:12" ht="20.25">
      <c r="A5" s="7" t="s">
        <v>23</v>
      </c>
      <c r="B5" s="16"/>
      <c r="C5" s="9"/>
      <c r="D5" s="9"/>
      <c r="E5" s="9"/>
      <c r="F5" s="9"/>
      <c r="G5" s="9"/>
      <c r="H5" s="9"/>
      <c r="I5" s="9"/>
      <c r="J5" s="9"/>
      <c r="K5" s="25"/>
      <c r="L5" s="26"/>
    </row>
    <row r="6" spans="1:12" ht="20.25">
      <c r="A6" s="7" t="s">
        <v>24</v>
      </c>
      <c r="B6" s="16"/>
      <c r="C6" s="9"/>
      <c r="D6" s="9"/>
      <c r="G6" s="9"/>
      <c r="H6" s="9"/>
      <c r="J6" s="9"/>
      <c r="K6" s="25"/>
      <c r="L6" s="26"/>
    </row>
    <row r="7" spans="1:12" ht="20.25">
      <c r="A7" s="7" t="s">
        <v>31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32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20.25">
      <c r="A9" s="7"/>
      <c r="B9" s="16"/>
      <c r="C9" s="9"/>
      <c r="D9" s="9"/>
      <c r="E9" s="9"/>
      <c r="F9" s="9"/>
      <c r="G9" s="9"/>
      <c r="H9" s="9"/>
      <c r="I9" s="9"/>
      <c r="J9" s="9"/>
      <c r="K9" s="25"/>
      <c r="L9" s="26"/>
    </row>
    <row r="10" spans="1:12" ht="15.75">
      <c r="A10" s="34" t="s">
        <v>48</v>
      </c>
      <c r="B10" s="17">
        <f>SUM(C10:L10)</f>
        <v>22</v>
      </c>
      <c r="C10" s="30">
        <f aca="true" t="shared" si="0" ref="C10:L10">CountI(C2:C9)</f>
        <v>4</v>
      </c>
      <c r="D10" s="30">
        <f t="shared" si="0"/>
        <v>3</v>
      </c>
      <c r="E10" s="30">
        <f t="shared" si="0"/>
        <v>11</v>
      </c>
      <c r="F10" s="30">
        <f t="shared" si="0"/>
        <v>1</v>
      </c>
      <c r="G10" s="30">
        <f t="shared" si="0"/>
        <v>2</v>
      </c>
      <c r="H10" s="30">
        <f t="shared" si="0"/>
        <v>0</v>
      </c>
      <c r="I10" s="30">
        <f t="shared" si="0"/>
        <v>0</v>
      </c>
      <c r="J10" s="30">
        <f t="shared" si="0"/>
        <v>1</v>
      </c>
      <c r="K10" s="30">
        <f t="shared" si="0"/>
        <v>0</v>
      </c>
      <c r="L10" s="30">
        <f t="shared" si="0"/>
        <v>0</v>
      </c>
    </row>
    <row r="11" spans="1:12" ht="15.75">
      <c r="A11" s="30" t="s">
        <v>49</v>
      </c>
      <c r="B11" s="43">
        <f>SUM(C11:L11)</f>
        <v>0.9999999999999999</v>
      </c>
      <c r="C11" s="42">
        <f>C10/B10</f>
        <v>0.18181818181818182</v>
      </c>
      <c r="D11" s="42">
        <f>D10/B10</f>
        <v>0.13636363636363635</v>
      </c>
      <c r="E11" s="42">
        <f>E10/B10</f>
        <v>0.5</v>
      </c>
      <c r="F11" s="42">
        <f>F10/B10</f>
        <v>0.045454545454545456</v>
      </c>
      <c r="G11" s="42">
        <f>G10/B10</f>
        <v>0.09090909090909091</v>
      </c>
      <c r="H11" s="42">
        <f>H10/B10</f>
        <v>0</v>
      </c>
      <c r="I11" s="42">
        <f>I10/B10</f>
        <v>0</v>
      </c>
      <c r="J11" s="42">
        <f>J10/B10</f>
        <v>0.045454545454545456</v>
      </c>
      <c r="K11" s="42">
        <f>K10/B10</f>
        <v>0</v>
      </c>
      <c r="L11" s="42">
        <f>L10/B10</f>
        <v>0</v>
      </c>
    </row>
    <row r="12" spans="1:12" ht="12.75">
      <c r="A12" s="29" t="s">
        <v>50</v>
      </c>
      <c r="B12" s="43">
        <f>SUM(C12:L12)</f>
        <v>1</v>
      </c>
      <c r="C12" s="41">
        <f>'Tableau de bord'!C5</f>
        <v>0.1202472441606546</v>
      </c>
      <c r="D12" s="41">
        <f>'Tableau de bord'!D5</f>
        <v>0.22380014061003478</v>
      </c>
      <c r="E12" s="41">
        <f>'Tableau de bord'!E5</f>
        <v>0.21568623316247332</v>
      </c>
      <c r="F12" s="41">
        <f>'Tableau de bord'!F5</f>
        <v>0.03848368613728281</v>
      </c>
      <c r="G12" s="41">
        <f>'Tableau de bord'!G5</f>
        <v>0.19564499501648522</v>
      </c>
      <c r="H12" s="41">
        <f>'Tableau de bord'!H5</f>
        <v>0.046888906191327816</v>
      </c>
      <c r="I12" s="41">
        <f>'Tableau de bord'!I5</f>
        <v>0.06327891896060397</v>
      </c>
      <c r="J12" s="41">
        <f>'Tableau de bord'!J5</f>
        <v>0.07220921957466614</v>
      </c>
      <c r="K12" s="41">
        <f>'Tableau de bord'!K5</f>
        <v>0.022541143991349377</v>
      </c>
      <c r="L12" s="41">
        <f>'Tableau de bord'!L5</f>
        <v>0.0012195121951219512</v>
      </c>
    </row>
    <row r="13" spans="1:11" ht="18">
      <c r="A13" s="46" t="s">
        <v>72</v>
      </c>
      <c r="B13" s="47"/>
      <c r="C13" s="47">
        <f>IF(facteur2*C11&lt;C12,"++",IF(facteur1*C11&lt;C12,"+",""))</f>
      </c>
      <c r="D13" s="47">
        <f aca="true" t="shared" si="1" ref="D13:K13">IF(facteur2*D11&lt;D12,"++",IF(facteur1*D11&lt;D12,"+",""))</f>
      </c>
      <c r="E13" s="47">
        <f t="shared" si="1"/>
      </c>
      <c r="F13" s="47">
        <f t="shared" si="1"/>
      </c>
      <c r="G13" s="47" t="str">
        <f t="shared" si="1"/>
        <v>+</v>
      </c>
      <c r="H13" s="47" t="str">
        <f t="shared" si="1"/>
        <v>++</v>
      </c>
      <c r="I13" s="47" t="str">
        <f t="shared" si="1"/>
        <v>++</v>
      </c>
      <c r="J13" s="47">
        <f t="shared" si="1"/>
      </c>
      <c r="K13" s="47" t="str">
        <f t="shared" si="1"/>
        <v>++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3" sqref="B3"/>
    </sheetView>
  </sheetViews>
  <sheetFormatPr defaultColWidth="11.421875" defaultRowHeight="12.75"/>
  <cols>
    <col min="1" max="1" width="10.8515625" style="0" customWidth="1"/>
  </cols>
  <sheetData>
    <row r="1" spans="1:12" ht="60">
      <c r="A1" s="44">
        <v>20</v>
      </c>
      <c r="B1" t="s">
        <v>51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13" t="s">
        <v>40</v>
      </c>
    </row>
    <row r="2" spans="1:2" ht="12.75">
      <c r="A2" s="29" t="s">
        <v>74</v>
      </c>
      <c r="B2" s="29">
        <v>2</v>
      </c>
    </row>
    <row r="3" spans="1:2" ht="12.75">
      <c r="A3" s="29" t="s">
        <v>73</v>
      </c>
      <c r="B3" s="29">
        <v>4</v>
      </c>
    </row>
    <row r="5" spans="1:12" s="29" customFormat="1" ht="15">
      <c r="A5" s="45" t="s">
        <v>50</v>
      </c>
      <c r="B5" s="41">
        <f>SUM(C5:L5)</f>
        <v>1</v>
      </c>
      <c r="C5" s="41">
        <f>(Arnaud!C10+Baptiste!C13+Emeric!C13+Jeanne!C12+Lucien!C10+Pauline!C11+Mickaël!C12+Tony!C12+Victor!C10+Adam!C13+'Anthony C.'!C12+'Anthony N.'!C10+Florian!C10+Lisa!C19+Loïc!C10+Lou!C13+Nathaël!C11+Nicolas!C9+Raphaël!C11+Romain!C8)/NbEleves</f>
        <v>0.1202472441606546</v>
      </c>
      <c r="D5" s="41">
        <f>(Arnaud!D10+Baptiste!D13+Emeric!D13+Jeanne!D12+Lucien!D10+Pauline!D11+Mickaël!D12+Tony!D12+Victor!D10+Adam!D13+'Anthony C.'!D12+'Anthony N.'!D10+Florian!D10+Lisa!D19+Loïc!D10+Lou!D13+Nathaël!D11+Nicolas!D9+Raphaël!D11+Romain!D8)/NbEleves</f>
        <v>0.22380014061003478</v>
      </c>
      <c r="E5" s="41">
        <f>(Arnaud!E10+Baptiste!E13+Emeric!E13+Jeanne!E12+Lucien!E10+Pauline!E11+Mickaël!E12+Tony!E12+Victor!E10+Adam!E13+'Anthony C.'!E12+'Anthony N.'!E10+Florian!E10+Lisa!E19+Loïc!E10+Lou!E13+Nathaël!E11+Nicolas!E9+Raphaël!E11+Romain!E8)/NbEleves</f>
        <v>0.21568623316247332</v>
      </c>
      <c r="F5" s="41">
        <f>(Arnaud!F10+Baptiste!F13+Emeric!F13+Jeanne!F12+Lucien!F10+Pauline!F11+Mickaël!F12+Tony!F12+Victor!F10+Adam!F13+'Anthony C.'!F12+'Anthony N.'!F10+Florian!F10+Lisa!F19+Loïc!F10+Lou!F13+Nathaël!F11+Nicolas!F9+Raphaël!F11+Romain!F8)/NbEleves</f>
        <v>0.03848368613728281</v>
      </c>
      <c r="G5" s="41">
        <f>(Arnaud!G10+Baptiste!G13+Emeric!G13+Jeanne!G12+Lucien!G10+Pauline!G11+Mickaël!G12+Tony!G12+Victor!G10+Adam!G13+'Anthony C.'!G12+'Anthony N.'!G10+Florian!G10+Lisa!G19+Loïc!G10+Lou!G13+Nathaël!G11+Nicolas!G9+Raphaël!G11+Romain!G8)/NbEleves</f>
        <v>0.19564499501648522</v>
      </c>
      <c r="H5" s="41">
        <f>(Arnaud!H10+Baptiste!H13+Emeric!H13+Jeanne!H12+Lucien!H10+Pauline!H11+Mickaël!H12+Tony!H12+Victor!H10+Adam!H13+'Anthony C.'!H12+'Anthony N.'!H10+Florian!H10+Lisa!H19+Loïc!H10+Lou!H13+Nathaël!H11+Nicolas!H9+Raphaël!H11+Romain!H8)/NbEleves</f>
        <v>0.046888906191327816</v>
      </c>
      <c r="I5" s="41">
        <f>(Arnaud!I10+Baptiste!I13+Emeric!I13+Jeanne!I12+Lucien!I10+Pauline!I11+Mickaël!I12+Tony!I12+Victor!I10+Adam!I13+'Anthony C.'!I12+'Anthony N.'!I10+Florian!I10+Lisa!I19+Loïc!I10+Lou!I13+Nathaël!I11+Nicolas!I9+Raphaël!I11+Romain!I8)/NbEleves</f>
        <v>0.06327891896060397</v>
      </c>
      <c r="J5" s="41">
        <f>(Arnaud!J10+Baptiste!J13+Emeric!J13+Jeanne!J12+Lucien!J10+Pauline!J11+Mickaël!J12+Tony!J12+Victor!J10+Adam!J13+'Anthony C.'!J12+'Anthony N.'!J10+Florian!J10+Lisa!J19+Loïc!J10+Lou!J13+Nathaël!J11+Nicolas!J9+Raphaël!J11+Romain!J8)/NbEleves</f>
        <v>0.07220921957466614</v>
      </c>
      <c r="K5" s="41">
        <f>(Arnaud!K10+Baptiste!K13+Emeric!K13+Jeanne!K12+Lucien!K10+Pauline!K11+Mickaël!K12+Tony!K12+Victor!K10+Adam!K13+'Anthony C.'!K12+'Anthony N.'!K10+Florian!K10+Lisa!K19+Loïc!K10+Lou!K13+Nathaël!K11+Nicolas!K9+Raphaël!K11+Romain!K8)/NbEleves</f>
        <v>0.022541143991349377</v>
      </c>
      <c r="L5" s="41">
        <f>(Arnaud!L10+Baptiste!L13+Emeric!L13+Jeanne!L12+Lucien!L10+Pauline!L11+Mickaël!L12+Tony!L12+Victor!L10+Adam!L13+'Anthony C.'!L12+'Anthony N.'!L10+Florian!L10+Lisa!L19+Loïc!L10+Lou!L13+Nathaël!L11+Nicolas!L9+Raphaël!L11+Romain!L8)/NbEleves</f>
        <v>0.0012195121951219512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8"/>
  <dimension ref="A1:L11"/>
  <sheetViews>
    <sheetView workbookViewId="0" topLeftCell="A1">
      <pane ySplit="1455" topLeftCell="BM1" activePane="bottomLeft" state="split"/>
      <selection pane="topLeft" activeCell="A1" sqref="A1"/>
      <selection pane="bottomLeft" activeCell="L4" sqref="L4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22</v>
      </c>
      <c r="B2" s="16">
        <v>38737</v>
      </c>
      <c r="C2" s="9" t="s">
        <v>10</v>
      </c>
      <c r="D2" s="9" t="s">
        <v>12</v>
      </c>
      <c r="E2" s="9" t="s">
        <v>26</v>
      </c>
      <c r="F2" s="9" t="s">
        <v>13</v>
      </c>
      <c r="G2" s="9" t="s">
        <v>13</v>
      </c>
      <c r="H2" s="9"/>
      <c r="I2" s="9"/>
      <c r="J2" s="9"/>
      <c r="K2" s="25"/>
      <c r="L2" s="26"/>
    </row>
    <row r="3" spans="1:12" ht="20.25">
      <c r="A3" s="7" t="s">
        <v>23</v>
      </c>
      <c r="B3" s="16">
        <v>38754</v>
      </c>
      <c r="C3" s="9" t="s">
        <v>13</v>
      </c>
      <c r="D3" s="9" t="s">
        <v>12</v>
      </c>
      <c r="E3" s="9" t="s">
        <v>13</v>
      </c>
      <c r="F3" s="9"/>
      <c r="G3" s="9" t="s">
        <v>10</v>
      </c>
      <c r="H3" s="9" t="s">
        <v>13</v>
      </c>
      <c r="I3" s="9" t="s">
        <v>13</v>
      </c>
      <c r="J3" s="9" t="s">
        <v>13</v>
      </c>
      <c r="K3" s="25" t="s">
        <v>13</v>
      </c>
      <c r="L3" s="26"/>
    </row>
    <row r="4" spans="1:12" ht="20.25">
      <c r="A4" s="7" t="s">
        <v>24</v>
      </c>
      <c r="B4" s="16">
        <v>38779</v>
      </c>
      <c r="C4" s="9" t="s">
        <v>10</v>
      </c>
      <c r="D4" s="9" t="s">
        <v>33</v>
      </c>
      <c r="E4" s="9" t="s">
        <v>10</v>
      </c>
      <c r="F4" s="9" t="s">
        <v>13</v>
      </c>
      <c r="G4" s="9"/>
      <c r="H4" s="9"/>
      <c r="I4" s="9" t="s">
        <v>13</v>
      </c>
      <c r="J4" s="9" t="s">
        <v>13</v>
      </c>
      <c r="K4" s="9" t="s">
        <v>13</v>
      </c>
      <c r="L4" s="9"/>
    </row>
    <row r="5" spans="1:12" ht="20.25">
      <c r="A5" s="7" t="s">
        <v>31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0.25">
      <c r="A6" s="7" t="s">
        <v>32</v>
      </c>
      <c r="B6" s="16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0.25">
      <c r="A7" s="7"/>
      <c r="B7" s="16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34" t="s">
        <v>48</v>
      </c>
      <c r="B8" s="17">
        <f>SUM(C8:L8)</f>
        <v>39</v>
      </c>
      <c r="C8" s="30">
        <f aca="true" t="shared" si="0" ref="C8:L8">CountI(C2:C7)</f>
        <v>5</v>
      </c>
      <c r="D8" s="30">
        <f t="shared" si="0"/>
        <v>13</v>
      </c>
      <c r="E8" s="30">
        <f t="shared" si="0"/>
        <v>9</v>
      </c>
      <c r="F8" s="30">
        <f t="shared" si="0"/>
        <v>2</v>
      </c>
      <c r="G8" s="30">
        <f t="shared" si="0"/>
        <v>3</v>
      </c>
      <c r="H8" s="30">
        <f t="shared" si="0"/>
        <v>1</v>
      </c>
      <c r="I8" s="30">
        <f t="shared" si="0"/>
        <v>2</v>
      </c>
      <c r="J8" s="30">
        <f t="shared" si="0"/>
        <v>2</v>
      </c>
      <c r="K8" s="30">
        <f t="shared" si="0"/>
        <v>2</v>
      </c>
      <c r="L8" s="30">
        <f t="shared" si="0"/>
        <v>0</v>
      </c>
    </row>
    <row r="9" spans="1:12" ht="15.75">
      <c r="A9" s="30" t="s">
        <v>49</v>
      </c>
      <c r="B9" s="43">
        <f>SUM(C9:L9)</f>
        <v>1</v>
      </c>
      <c r="C9" s="42">
        <f>C8/B8</f>
        <v>0.1282051282051282</v>
      </c>
      <c r="D9" s="42">
        <f>D8/B8</f>
        <v>0.3333333333333333</v>
      </c>
      <c r="E9" s="42">
        <f>E8/B8</f>
        <v>0.23076923076923078</v>
      </c>
      <c r="F9" s="42">
        <f>F8/B8</f>
        <v>0.05128205128205128</v>
      </c>
      <c r="G9" s="42">
        <f>G8/B8</f>
        <v>0.07692307692307693</v>
      </c>
      <c r="H9" s="42">
        <f>H8/B8</f>
        <v>0.02564102564102564</v>
      </c>
      <c r="I9" s="42">
        <f>I8/B8</f>
        <v>0.05128205128205128</v>
      </c>
      <c r="J9" s="42">
        <f>J8/B8</f>
        <v>0.05128205128205128</v>
      </c>
      <c r="K9" s="42">
        <f>K8/B8</f>
        <v>0.05128205128205128</v>
      </c>
      <c r="L9" s="42">
        <f>L8/B8</f>
        <v>0</v>
      </c>
    </row>
    <row r="10" spans="1:12" ht="12.75">
      <c r="A10" s="29" t="s">
        <v>50</v>
      </c>
      <c r="B10" s="43">
        <f>SUM(C10:L10)</f>
        <v>1</v>
      </c>
      <c r="C10" s="41">
        <f>'Tableau de bord'!C5</f>
        <v>0.1202472441606546</v>
      </c>
      <c r="D10" s="41">
        <f>'Tableau de bord'!D5</f>
        <v>0.22380014061003478</v>
      </c>
      <c r="E10" s="41">
        <f>'Tableau de bord'!E5</f>
        <v>0.21568623316247332</v>
      </c>
      <c r="F10" s="41">
        <f>'Tableau de bord'!F5</f>
        <v>0.03848368613728281</v>
      </c>
      <c r="G10" s="41">
        <f>'Tableau de bord'!G5</f>
        <v>0.19564499501648522</v>
      </c>
      <c r="H10" s="41">
        <f>'Tableau de bord'!H5</f>
        <v>0.046888906191327816</v>
      </c>
      <c r="I10" s="41">
        <f>'Tableau de bord'!I5</f>
        <v>0.06327891896060397</v>
      </c>
      <c r="J10" s="41">
        <f>'Tableau de bord'!J5</f>
        <v>0.07220921957466614</v>
      </c>
      <c r="K10" s="41">
        <f>'Tableau de bord'!K5</f>
        <v>0.022541143991349377</v>
      </c>
      <c r="L10" s="41">
        <f>'Tableau de bord'!L5</f>
        <v>0.0012195121951219512</v>
      </c>
    </row>
    <row r="11" spans="1:11" ht="18">
      <c r="A11" s="46" t="s">
        <v>72</v>
      </c>
      <c r="B11" s="47"/>
      <c r="C11" s="47">
        <f>IF(facteur2*C9&lt;C10,"++",IF(facteur1*C9&lt;C10,"+",""))</f>
      </c>
      <c r="D11" s="47">
        <f aca="true" t="shared" si="1" ref="D11:K11">IF(facteur2*D9&lt;D10,"++",IF(facteur1*D9&lt;D10,"+",""))</f>
      </c>
      <c r="E11" s="47">
        <f t="shared" si="1"/>
      </c>
      <c r="F11" s="47">
        <f t="shared" si="1"/>
      </c>
      <c r="G11" s="47" t="str">
        <f t="shared" si="1"/>
        <v>+</v>
      </c>
      <c r="H11" s="47">
        <f t="shared" si="1"/>
      </c>
      <c r="I11" s="47">
        <f t="shared" si="1"/>
      </c>
      <c r="J11" s="47">
        <f t="shared" si="1"/>
      </c>
      <c r="K11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9"/>
  <dimension ref="A1:L13"/>
  <sheetViews>
    <sheetView workbookViewId="0" topLeftCell="A1">
      <selection activeCell="F4" sqref="F4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20</v>
      </c>
      <c r="B2" s="16">
        <v>38727</v>
      </c>
      <c r="C2" s="9" t="s">
        <v>12</v>
      </c>
      <c r="D2" s="9" t="s">
        <v>13</v>
      </c>
      <c r="E2" s="9" t="s">
        <v>9</v>
      </c>
      <c r="F2" s="9"/>
      <c r="G2" s="9"/>
      <c r="H2" s="9"/>
      <c r="I2" s="9"/>
      <c r="J2" s="9"/>
      <c r="K2" s="25"/>
      <c r="L2" s="26"/>
    </row>
    <row r="3" spans="1:12" ht="20.25">
      <c r="A3" s="7" t="s">
        <v>21</v>
      </c>
      <c r="B3" s="16">
        <v>38736</v>
      </c>
      <c r="C3" s="9" t="s">
        <v>10</v>
      </c>
      <c r="D3" s="9" t="s">
        <v>10</v>
      </c>
      <c r="E3" s="9" t="s">
        <v>10</v>
      </c>
      <c r="F3" s="9"/>
      <c r="G3" s="9"/>
      <c r="H3" s="9"/>
      <c r="I3" s="9"/>
      <c r="J3" s="9" t="s">
        <v>10</v>
      </c>
      <c r="K3" s="25"/>
      <c r="L3" s="26"/>
    </row>
    <row r="4" spans="1:12" ht="20.25">
      <c r="A4" s="7" t="s">
        <v>22</v>
      </c>
      <c r="B4" s="16">
        <v>38740</v>
      </c>
      <c r="C4" s="9" t="s">
        <v>10</v>
      </c>
      <c r="D4" s="9" t="s">
        <v>13</v>
      </c>
      <c r="E4" s="9" t="s">
        <v>10</v>
      </c>
      <c r="F4" s="9"/>
      <c r="G4" s="9" t="s">
        <v>10</v>
      </c>
      <c r="H4" s="9"/>
      <c r="I4" s="9" t="s">
        <v>10</v>
      </c>
      <c r="J4" s="9" t="s">
        <v>13</v>
      </c>
      <c r="K4" s="25"/>
      <c r="L4" s="26"/>
    </row>
    <row r="5" spans="1:12" ht="20.25">
      <c r="A5" s="7" t="s">
        <v>23</v>
      </c>
      <c r="B5" s="16"/>
      <c r="C5" s="9" t="s">
        <v>10</v>
      </c>
      <c r="D5" s="9" t="s">
        <v>10</v>
      </c>
      <c r="E5" s="9"/>
      <c r="F5" s="9"/>
      <c r="G5" s="9" t="s">
        <v>12</v>
      </c>
      <c r="H5" s="9" t="s">
        <v>10</v>
      </c>
      <c r="I5" s="9"/>
      <c r="J5" s="9" t="s">
        <v>13</v>
      </c>
      <c r="K5" s="25"/>
      <c r="L5" s="26"/>
    </row>
    <row r="6" spans="1:12" ht="20.25">
      <c r="A6" s="7" t="s">
        <v>24</v>
      </c>
      <c r="B6" s="16">
        <v>38751</v>
      </c>
      <c r="C6" s="9" t="s">
        <v>13</v>
      </c>
      <c r="D6" s="9" t="s">
        <v>12</v>
      </c>
      <c r="E6" s="9" t="s">
        <v>13</v>
      </c>
      <c r="G6" s="9" t="s">
        <v>13</v>
      </c>
      <c r="H6" s="9"/>
      <c r="J6" s="9" t="s">
        <v>10</v>
      </c>
      <c r="K6" s="25" t="s">
        <v>13</v>
      </c>
      <c r="L6" s="26"/>
    </row>
    <row r="7" spans="1:12" ht="20.25">
      <c r="A7" s="7" t="s">
        <v>31</v>
      </c>
      <c r="B7" s="16"/>
      <c r="C7" s="9"/>
      <c r="D7" s="9"/>
      <c r="E7" s="9"/>
      <c r="F7" s="9"/>
      <c r="G7" s="9"/>
      <c r="H7" s="9"/>
      <c r="I7" s="9"/>
      <c r="J7" s="9"/>
      <c r="K7" s="25"/>
      <c r="L7" s="26"/>
    </row>
    <row r="8" spans="1:12" ht="20.25">
      <c r="A8" s="7" t="s">
        <v>32</v>
      </c>
      <c r="B8" s="16"/>
      <c r="C8" s="9"/>
      <c r="D8" s="9"/>
      <c r="E8" s="9"/>
      <c r="F8" s="9"/>
      <c r="G8" s="9"/>
      <c r="H8" s="9"/>
      <c r="I8" s="9"/>
      <c r="J8" s="9"/>
      <c r="K8" s="25"/>
      <c r="L8" s="26"/>
    </row>
    <row r="9" spans="1:12" ht="20.25">
      <c r="A9" s="7"/>
      <c r="B9" s="16"/>
      <c r="C9" s="9"/>
      <c r="D9" s="9"/>
      <c r="E9" s="9"/>
      <c r="F9" s="9"/>
      <c r="G9" s="9"/>
      <c r="H9" s="9"/>
      <c r="I9" s="9"/>
      <c r="J9" s="9"/>
      <c r="K9" s="25"/>
      <c r="L9" s="26"/>
    </row>
    <row r="10" spans="1:12" ht="15.75">
      <c r="A10" s="34" t="s">
        <v>48</v>
      </c>
      <c r="B10" s="17">
        <f>SUM(C10:L10)</f>
        <v>46</v>
      </c>
      <c r="C10" s="30">
        <f aca="true" t="shared" si="0" ref="C10:L10">CountI(C2:C9)</f>
        <v>10</v>
      </c>
      <c r="D10" s="30">
        <f t="shared" si="0"/>
        <v>9</v>
      </c>
      <c r="E10" s="30">
        <f t="shared" si="0"/>
        <v>10</v>
      </c>
      <c r="F10" s="30">
        <f t="shared" si="0"/>
        <v>0</v>
      </c>
      <c r="G10" s="30">
        <f t="shared" si="0"/>
        <v>6</v>
      </c>
      <c r="H10" s="30">
        <f t="shared" si="0"/>
        <v>2</v>
      </c>
      <c r="I10" s="30">
        <f t="shared" si="0"/>
        <v>2</v>
      </c>
      <c r="J10" s="30">
        <f t="shared" si="0"/>
        <v>6</v>
      </c>
      <c r="K10" s="30">
        <f t="shared" si="0"/>
        <v>1</v>
      </c>
      <c r="L10" s="30">
        <f t="shared" si="0"/>
        <v>0</v>
      </c>
    </row>
    <row r="11" spans="1:12" ht="15.75">
      <c r="A11" s="30" t="s">
        <v>49</v>
      </c>
      <c r="B11" s="43">
        <f>SUM(C11:L11)</f>
        <v>1</v>
      </c>
      <c r="C11" s="42">
        <f>C10/B10</f>
        <v>0.21739130434782608</v>
      </c>
      <c r="D11" s="42">
        <f>D10/B10</f>
        <v>0.1956521739130435</v>
      </c>
      <c r="E11" s="42">
        <f>E10/B10</f>
        <v>0.21739130434782608</v>
      </c>
      <c r="F11" s="42">
        <f>F10/B10</f>
        <v>0</v>
      </c>
      <c r="G11" s="42">
        <f>G10/B10</f>
        <v>0.13043478260869565</v>
      </c>
      <c r="H11" s="42">
        <f>H10/B10</f>
        <v>0.043478260869565216</v>
      </c>
      <c r="I11" s="42">
        <f>I10/B10</f>
        <v>0.043478260869565216</v>
      </c>
      <c r="J11" s="42">
        <f>J10/B10</f>
        <v>0.13043478260869565</v>
      </c>
      <c r="K11" s="42">
        <f>K10/B10</f>
        <v>0.021739130434782608</v>
      </c>
      <c r="L11" s="42">
        <f>L10/B10</f>
        <v>0</v>
      </c>
    </row>
    <row r="12" spans="1:12" ht="12.75">
      <c r="A12" s="29" t="s">
        <v>50</v>
      </c>
      <c r="B12" s="43">
        <f>SUM(C12:L12)</f>
        <v>1</v>
      </c>
      <c r="C12" s="41">
        <f>'Tableau de bord'!C5</f>
        <v>0.1202472441606546</v>
      </c>
      <c r="D12" s="41">
        <f>'Tableau de bord'!D5</f>
        <v>0.22380014061003478</v>
      </c>
      <c r="E12" s="41">
        <f>'Tableau de bord'!E5</f>
        <v>0.21568623316247332</v>
      </c>
      <c r="F12" s="41">
        <f>'Tableau de bord'!F5</f>
        <v>0.03848368613728281</v>
      </c>
      <c r="G12" s="41">
        <f>'Tableau de bord'!G5</f>
        <v>0.19564499501648522</v>
      </c>
      <c r="H12" s="41">
        <f>'Tableau de bord'!H5</f>
        <v>0.046888906191327816</v>
      </c>
      <c r="I12" s="41">
        <f>'Tableau de bord'!I5</f>
        <v>0.06327891896060397</v>
      </c>
      <c r="J12" s="41">
        <f>'Tableau de bord'!J5</f>
        <v>0.07220921957466614</v>
      </c>
      <c r="K12" s="41">
        <f>'Tableau de bord'!K5</f>
        <v>0.022541143991349377</v>
      </c>
      <c r="L12" s="41">
        <f>'Tableau de bord'!L5</f>
        <v>0.0012195121951219512</v>
      </c>
    </row>
    <row r="13" spans="1:11" ht="18">
      <c r="A13" s="46" t="s">
        <v>72</v>
      </c>
      <c r="B13" s="47"/>
      <c r="C13" s="47">
        <f>IF(facteur2*C11&lt;C12,"++",IF(facteur1*C11&lt;C12,"+",""))</f>
      </c>
      <c r="D13" s="47">
        <f aca="true" t="shared" si="1" ref="D13:K13">IF(facteur2*D11&lt;D12,"++",IF(facteur1*D11&lt;D12,"+",""))</f>
      </c>
      <c r="E13" s="47">
        <f t="shared" si="1"/>
      </c>
      <c r="F13" s="47" t="str">
        <f t="shared" si="1"/>
        <v>++</v>
      </c>
      <c r="G13" s="47">
        <f t="shared" si="1"/>
      </c>
      <c r="H13" s="47">
        <f t="shared" si="1"/>
      </c>
      <c r="I13" s="47">
        <f t="shared" si="1"/>
      </c>
      <c r="J13" s="47">
        <f t="shared" si="1"/>
      </c>
      <c r="K13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0"/>
  <dimension ref="A1:L10"/>
  <sheetViews>
    <sheetView workbookViewId="0" topLeftCell="A1">
      <selection activeCell="K4" sqref="K4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23</v>
      </c>
      <c r="B2" s="16">
        <v>38730</v>
      </c>
      <c r="C2" s="9" t="s">
        <v>13</v>
      </c>
      <c r="D2" s="9" t="s">
        <v>11</v>
      </c>
      <c r="E2" s="9" t="s">
        <v>13</v>
      </c>
      <c r="F2" s="9"/>
      <c r="G2" s="9" t="s">
        <v>10</v>
      </c>
      <c r="H2" s="9" t="s">
        <v>13</v>
      </c>
      <c r="I2" s="9"/>
      <c r="J2" s="9" t="s">
        <v>12</v>
      </c>
      <c r="K2" s="25" t="s">
        <v>13</v>
      </c>
      <c r="L2" s="26"/>
    </row>
    <row r="3" spans="1:12" ht="20.25">
      <c r="A3" s="7" t="s">
        <v>24</v>
      </c>
      <c r="B3" s="16"/>
      <c r="C3" s="9" t="s">
        <v>13</v>
      </c>
      <c r="D3" s="9" t="s">
        <v>11</v>
      </c>
      <c r="E3" s="9"/>
      <c r="G3" s="9" t="s">
        <v>11</v>
      </c>
      <c r="H3" s="9" t="s">
        <v>12</v>
      </c>
      <c r="J3" s="9"/>
      <c r="K3" s="25"/>
      <c r="L3" s="26"/>
    </row>
    <row r="4" spans="1:12" ht="20.25">
      <c r="A4" s="7" t="s">
        <v>31</v>
      </c>
      <c r="B4" s="16">
        <v>38778</v>
      </c>
      <c r="C4" s="9" t="s">
        <v>13</v>
      </c>
      <c r="D4" s="9"/>
      <c r="E4" s="9" t="s">
        <v>10</v>
      </c>
      <c r="F4" s="9"/>
      <c r="G4" s="9" t="s">
        <v>9</v>
      </c>
      <c r="H4" s="9"/>
      <c r="I4" s="9"/>
      <c r="J4" s="9" t="s">
        <v>10</v>
      </c>
      <c r="K4" s="25"/>
      <c r="L4" s="26"/>
    </row>
    <row r="5" spans="1:12" ht="20.25">
      <c r="A5" s="7" t="s">
        <v>32</v>
      </c>
      <c r="B5" s="16"/>
      <c r="C5" s="9"/>
      <c r="D5" s="9"/>
      <c r="E5" s="9"/>
      <c r="F5" s="9"/>
      <c r="G5" s="9"/>
      <c r="H5" s="9"/>
      <c r="I5" s="9"/>
      <c r="J5" s="9"/>
      <c r="K5" s="25"/>
      <c r="L5" s="26"/>
    </row>
    <row r="6" spans="1:12" ht="20.25">
      <c r="A6" s="7"/>
      <c r="B6" s="16"/>
      <c r="C6" s="9"/>
      <c r="D6" s="9"/>
      <c r="E6" s="9"/>
      <c r="F6" s="9"/>
      <c r="G6" s="9"/>
      <c r="H6" s="9"/>
      <c r="I6" s="9"/>
      <c r="J6" s="9"/>
      <c r="K6" s="25"/>
      <c r="L6" s="26"/>
    </row>
    <row r="7" spans="1:12" ht="15.75">
      <c r="A7" s="34" t="s">
        <v>48</v>
      </c>
      <c r="B7" s="17">
        <f>SUM(C7:L7)</f>
        <v>35</v>
      </c>
      <c r="C7" s="30">
        <f aca="true" t="shared" si="0" ref="C7:L7">CountI(C2:C6)</f>
        <v>3</v>
      </c>
      <c r="D7" s="30">
        <f t="shared" si="0"/>
        <v>8</v>
      </c>
      <c r="E7" s="30">
        <f t="shared" si="0"/>
        <v>3</v>
      </c>
      <c r="F7" s="30">
        <f t="shared" si="0"/>
        <v>0</v>
      </c>
      <c r="G7" s="30">
        <f t="shared" si="0"/>
        <v>11</v>
      </c>
      <c r="H7" s="30">
        <f t="shared" si="0"/>
        <v>4</v>
      </c>
      <c r="I7" s="30">
        <f t="shared" si="0"/>
        <v>0</v>
      </c>
      <c r="J7" s="30">
        <f t="shared" si="0"/>
        <v>5</v>
      </c>
      <c r="K7" s="30">
        <f t="shared" si="0"/>
        <v>1</v>
      </c>
      <c r="L7" s="30">
        <f t="shared" si="0"/>
        <v>0</v>
      </c>
    </row>
    <row r="8" spans="1:12" ht="15.75">
      <c r="A8" s="30" t="s">
        <v>49</v>
      </c>
      <c r="B8" s="43">
        <f>SUM(C8:L8)</f>
        <v>1</v>
      </c>
      <c r="C8" s="42">
        <f>C7/B7</f>
        <v>0.08571428571428572</v>
      </c>
      <c r="D8" s="42">
        <f>D7/B7</f>
        <v>0.22857142857142856</v>
      </c>
      <c r="E8" s="42">
        <f>E7/B7</f>
        <v>0.08571428571428572</v>
      </c>
      <c r="F8" s="42">
        <f>F7/B7</f>
        <v>0</v>
      </c>
      <c r="G8" s="42">
        <f>G7/B7</f>
        <v>0.3142857142857143</v>
      </c>
      <c r="H8" s="42">
        <f>H7/B7</f>
        <v>0.11428571428571428</v>
      </c>
      <c r="I8" s="42">
        <f>I7/B7</f>
        <v>0</v>
      </c>
      <c r="J8" s="42">
        <f>J7/B7</f>
        <v>0.14285714285714285</v>
      </c>
      <c r="K8" s="42">
        <f>K7/B7</f>
        <v>0.02857142857142857</v>
      </c>
      <c r="L8" s="42">
        <f>L7/B7</f>
        <v>0</v>
      </c>
    </row>
    <row r="9" spans="1:12" ht="12.75">
      <c r="A9" s="29" t="s">
        <v>50</v>
      </c>
      <c r="B9" s="43">
        <f>SUM(C9:L9)</f>
        <v>1</v>
      </c>
      <c r="C9" s="41">
        <f>'Tableau de bord'!C5</f>
        <v>0.1202472441606546</v>
      </c>
      <c r="D9" s="41">
        <f>'Tableau de bord'!D5</f>
        <v>0.22380014061003478</v>
      </c>
      <c r="E9" s="41">
        <f>'Tableau de bord'!E5</f>
        <v>0.21568623316247332</v>
      </c>
      <c r="F9" s="41">
        <f>'Tableau de bord'!F5</f>
        <v>0.03848368613728281</v>
      </c>
      <c r="G9" s="41">
        <f>'Tableau de bord'!G5</f>
        <v>0.19564499501648522</v>
      </c>
      <c r="H9" s="41">
        <f>'Tableau de bord'!H5</f>
        <v>0.046888906191327816</v>
      </c>
      <c r="I9" s="41">
        <f>'Tableau de bord'!I5</f>
        <v>0.06327891896060397</v>
      </c>
      <c r="J9" s="41">
        <f>'Tableau de bord'!J5</f>
        <v>0.07220921957466614</v>
      </c>
      <c r="K9" s="41">
        <f>'Tableau de bord'!K5</f>
        <v>0.022541143991349377</v>
      </c>
      <c r="L9" s="41">
        <f>'Tableau de bord'!L5</f>
        <v>0.0012195121951219512</v>
      </c>
    </row>
    <row r="10" spans="1:11" ht="18">
      <c r="A10" s="46" t="s">
        <v>72</v>
      </c>
      <c r="B10" s="47"/>
      <c r="C10" s="47">
        <f>IF(facteur2*C8&lt;C9,"++",IF(facteur1*C8&lt;C9,"+",""))</f>
      </c>
      <c r="D10" s="47">
        <f aca="true" t="shared" si="1" ref="D10:K10">IF(facteur2*D8&lt;D9,"++",IF(facteur1*D8&lt;D9,"+",""))</f>
      </c>
      <c r="E10" s="47" t="str">
        <f t="shared" si="1"/>
        <v>+</v>
      </c>
      <c r="F10" s="47" t="str">
        <f t="shared" si="1"/>
        <v>++</v>
      </c>
      <c r="G10" s="47">
        <f t="shared" si="1"/>
      </c>
      <c r="H10" s="47">
        <f t="shared" si="1"/>
      </c>
      <c r="I10" s="47" t="str">
        <f t="shared" si="1"/>
        <v>++</v>
      </c>
      <c r="J10" s="47">
        <f t="shared" si="1"/>
      </c>
      <c r="K10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L13"/>
  <sheetViews>
    <sheetView workbookViewId="0" topLeftCell="A1">
      <pane ySplit="1455" topLeftCell="BM1" activePane="bottomLeft" state="split"/>
      <selection pane="topLeft" activeCell="A1" sqref="A1:K1"/>
      <selection pane="bottomLeft" activeCell="B5" sqref="B5"/>
    </sheetView>
  </sheetViews>
  <sheetFormatPr defaultColWidth="11.421875" defaultRowHeight="12.75"/>
  <cols>
    <col min="1" max="1" width="9.140625" style="0" customWidth="1"/>
    <col min="2" max="2" width="10.710937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2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  <c r="L1" s="24" t="s">
        <v>40</v>
      </c>
    </row>
    <row r="2" spans="1:12" ht="20.25">
      <c r="A2" s="7" t="s">
        <v>34</v>
      </c>
      <c r="B2" s="16">
        <v>38726</v>
      </c>
      <c r="C2" s="9" t="s">
        <v>10</v>
      </c>
      <c r="D2" s="9" t="s">
        <v>12</v>
      </c>
      <c r="E2" s="9" t="s">
        <v>12</v>
      </c>
      <c r="F2" s="9" t="s">
        <v>13</v>
      </c>
      <c r="G2" s="9"/>
      <c r="H2" s="9" t="s">
        <v>13</v>
      </c>
      <c r="I2" s="9" t="s">
        <v>13</v>
      </c>
      <c r="J2" s="9"/>
      <c r="K2" s="25"/>
      <c r="L2" s="26"/>
    </row>
    <row r="3" spans="1:12" ht="20.25">
      <c r="A3" s="7" t="s">
        <v>35</v>
      </c>
      <c r="B3" s="16">
        <v>38730</v>
      </c>
      <c r="C3" s="9" t="s">
        <v>13</v>
      </c>
      <c r="D3" s="9" t="s">
        <v>10</v>
      </c>
      <c r="E3" s="9" t="s">
        <v>11</v>
      </c>
      <c r="F3" s="9" t="s">
        <v>13</v>
      </c>
      <c r="G3" s="9" t="s">
        <v>12</v>
      </c>
      <c r="H3" s="9"/>
      <c r="I3" s="9" t="s">
        <v>13</v>
      </c>
      <c r="J3" s="9" t="s">
        <v>13</v>
      </c>
      <c r="K3" s="25"/>
      <c r="L3" s="26"/>
    </row>
    <row r="4" spans="1:12" ht="20.25">
      <c r="A4" s="7" t="s">
        <v>36</v>
      </c>
      <c r="B4" s="16">
        <v>38736</v>
      </c>
      <c r="C4" s="9"/>
      <c r="D4" s="9" t="s">
        <v>10</v>
      </c>
      <c r="E4" s="9" t="s">
        <v>26</v>
      </c>
      <c r="F4" s="9" t="s">
        <v>13</v>
      </c>
      <c r="G4" s="9" t="s">
        <v>11</v>
      </c>
      <c r="H4" s="9"/>
      <c r="I4" s="9" t="s">
        <v>13</v>
      </c>
      <c r="J4" s="9"/>
      <c r="K4" s="9" t="s">
        <v>13</v>
      </c>
      <c r="L4" s="26"/>
    </row>
    <row r="5" spans="1:12" ht="20.25">
      <c r="A5" s="7" t="s">
        <v>37</v>
      </c>
      <c r="B5" s="16">
        <v>38743</v>
      </c>
      <c r="C5" s="9"/>
      <c r="D5" s="9"/>
      <c r="E5" s="9" t="s">
        <v>10</v>
      </c>
      <c r="F5" s="9"/>
      <c r="G5" s="9" t="s">
        <v>9</v>
      </c>
      <c r="H5" s="9" t="s">
        <v>13</v>
      </c>
      <c r="I5" s="9" t="s">
        <v>12</v>
      </c>
      <c r="J5" s="9" t="s">
        <v>13</v>
      </c>
      <c r="K5" s="9"/>
      <c r="L5" s="26"/>
    </row>
    <row r="6" spans="1:12" ht="20.25">
      <c r="A6" s="31" t="s">
        <v>38</v>
      </c>
      <c r="B6" s="16">
        <v>38747</v>
      </c>
      <c r="C6" s="32" t="s">
        <v>13</v>
      </c>
      <c r="D6" s="32" t="s">
        <v>11</v>
      </c>
      <c r="E6" s="32" t="s">
        <v>12</v>
      </c>
      <c r="F6" s="33"/>
      <c r="G6" s="32" t="s">
        <v>12</v>
      </c>
      <c r="H6" s="33"/>
      <c r="I6" s="33"/>
      <c r="J6" s="33"/>
      <c r="K6" s="33"/>
      <c r="L6" s="26"/>
    </row>
    <row r="7" spans="1:12" ht="20.25">
      <c r="A7" s="31" t="s">
        <v>39</v>
      </c>
      <c r="B7" s="16">
        <v>38761</v>
      </c>
      <c r="C7" s="32" t="s">
        <v>12</v>
      </c>
      <c r="D7" s="33"/>
      <c r="E7" s="32" t="s">
        <v>13</v>
      </c>
      <c r="F7" s="32" t="s">
        <v>13</v>
      </c>
      <c r="G7" s="32" t="s">
        <v>11</v>
      </c>
      <c r="H7" s="33"/>
      <c r="I7" s="32" t="s">
        <v>13</v>
      </c>
      <c r="J7" s="33"/>
      <c r="K7" s="33"/>
      <c r="L7" s="26"/>
    </row>
    <row r="8" spans="1:12" ht="12.75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26"/>
    </row>
    <row r="9" spans="1:12" ht="15.75">
      <c r="A9" s="30" t="s">
        <v>48</v>
      </c>
      <c r="B9" s="17">
        <f>SUM(C9:L9)</f>
        <v>72</v>
      </c>
      <c r="C9" s="30">
        <f aca="true" t="shared" si="0" ref="C9:K9">CountI(C2:C8)</f>
        <v>7</v>
      </c>
      <c r="D9" s="30">
        <f t="shared" si="0"/>
        <v>11</v>
      </c>
      <c r="E9" s="30">
        <f t="shared" si="0"/>
        <v>19</v>
      </c>
      <c r="F9" s="30">
        <f t="shared" si="0"/>
        <v>4</v>
      </c>
      <c r="G9" s="30">
        <f t="shared" si="0"/>
        <v>19</v>
      </c>
      <c r="H9" s="30">
        <f t="shared" si="0"/>
        <v>2</v>
      </c>
      <c r="I9" s="30">
        <f t="shared" si="0"/>
        <v>7</v>
      </c>
      <c r="J9" s="30">
        <f t="shared" si="0"/>
        <v>2</v>
      </c>
      <c r="K9" s="30">
        <f t="shared" si="0"/>
        <v>1</v>
      </c>
      <c r="L9" s="30"/>
    </row>
    <row r="10" spans="1:12" ht="15.75">
      <c r="A10" s="30" t="s">
        <v>49</v>
      </c>
      <c r="B10" s="43">
        <f>SUM(C10:L10)</f>
        <v>0.9999999999999999</v>
      </c>
      <c r="C10" s="42">
        <f>C9/B9</f>
        <v>0.09722222222222222</v>
      </c>
      <c r="D10" s="42">
        <f>D9/B9</f>
        <v>0.1527777777777778</v>
      </c>
      <c r="E10" s="42">
        <f>E9/B9</f>
        <v>0.2638888888888889</v>
      </c>
      <c r="F10" s="42">
        <f>F9/B9</f>
        <v>0.05555555555555555</v>
      </c>
      <c r="G10" s="42">
        <f>G9/B9</f>
        <v>0.2638888888888889</v>
      </c>
      <c r="H10" s="42">
        <f>H9/B9</f>
        <v>0.027777777777777776</v>
      </c>
      <c r="I10" s="42">
        <f>I9/B9</f>
        <v>0.09722222222222222</v>
      </c>
      <c r="J10" s="42">
        <f>J9/B9</f>
        <v>0.027777777777777776</v>
      </c>
      <c r="K10" s="42">
        <f>K9/B9</f>
        <v>0.013888888888888888</v>
      </c>
      <c r="L10" s="42"/>
    </row>
    <row r="11" spans="1:12" ht="12.75">
      <c r="A11" t="s">
        <v>50</v>
      </c>
      <c r="B11" s="43">
        <f>SUM(C11:L11)</f>
        <v>0.998780487804878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/>
    </row>
    <row r="12" spans="1:12" s="46" customFormat="1" ht="18">
      <c r="A12" s="46" t="s">
        <v>72</v>
      </c>
      <c r="B12" s="47"/>
      <c r="C12" s="47">
        <f>IF(facteur2*C10&lt;C11,"++",IF(facteur1*C10&lt;C11,"+",""))</f>
      </c>
      <c r="D12" s="47">
        <f aca="true" t="shared" si="1" ref="D12:L12">IF(facteur2*D10&lt;D11,"++",IF(facteur1*D10&lt;D11,"+",""))</f>
      </c>
      <c r="E12" s="47">
        <f t="shared" si="1"/>
      </c>
      <c r="F12" s="47">
        <f t="shared" si="1"/>
      </c>
      <c r="G12" s="47">
        <f t="shared" si="1"/>
      </c>
      <c r="H12" s="47">
        <f t="shared" si="1"/>
      </c>
      <c r="I12" s="47">
        <f t="shared" si="1"/>
      </c>
      <c r="J12" s="47" t="str">
        <f t="shared" si="1"/>
        <v>+</v>
      </c>
      <c r="K12" s="47">
        <f t="shared" si="1"/>
      </c>
      <c r="L12" s="47">
        <f t="shared" si="1"/>
      </c>
    </row>
    <row r="13" spans="3:11" ht="15.75">
      <c r="C13" s="30"/>
      <c r="D13" s="30"/>
      <c r="E13" s="30"/>
      <c r="F13" s="30"/>
      <c r="G13" s="30"/>
      <c r="H13" s="30"/>
      <c r="I13" s="30"/>
      <c r="J13" s="30"/>
      <c r="K13" s="30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L25"/>
  <sheetViews>
    <sheetView workbookViewId="0" topLeftCell="A1">
      <pane ySplit="1455" topLeftCell="BM1" activePane="bottomLeft" state="split"/>
      <selection pane="topLeft" activeCell="K8" sqref="K8"/>
      <selection pane="bottomLeft" activeCell="B6" sqref="B6"/>
    </sheetView>
  </sheetViews>
  <sheetFormatPr defaultColWidth="11.421875" defaultRowHeight="12.75"/>
  <cols>
    <col min="1" max="1" width="13.57421875" style="0" customWidth="1"/>
    <col min="2" max="2" width="9.00390625" style="21" customWidth="1"/>
    <col min="3" max="3" width="8.140625" style="6" customWidth="1"/>
    <col min="4" max="4" width="10.7109375" style="6" customWidth="1"/>
    <col min="5" max="5" width="10.7109375" style="0" customWidth="1"/>
    <col min="6" max="7" width="10.7109375" style="6" customWidth="1"/>
    <col min="8" max="8" width="10.7109375" style="8" customWidth="1"/>
    <col min="9" max="9" width="10.7109375" style="0" customWidth="1"/>
  </cols>
  <sheetData>
    <row r="1" spans="1:11" s="6" customFormat="1" ht="60">
      <c r="A1" s="1" t="s">
        <v>1</v>
      </c>
      <c r="B1" s="18" t="s">
        <v>30</v>
      </c>
      <c r="C1" s="5" t="s">
        <v>0</v>
      </c>
      <c r="D1" s="5" t="s">
        <v>2</v>
      </c>
      <c r="E1" s="5" t="s">
        <v>4</v>
      </c>
      <c r="F1" s="5" t="s">
        <v>17</v>
      </c>
      <c r="G1" s="5" t="s">
        <v>18</v>
      </c>
      <c r="H1" s="5" t="s">
        <v>41</v>
      </c>
      <c r="I1" s="5" t="s">
        <v>5</v>
      </c>
      <c r="J1" s="5" t="s">
        <v>15</v>
      </c>
      <c r="K1" s="13" t="s">
        <v>16</v>
      </c>
    </row>
    <row r="2" spans="1:11" s="3" customFormat="1" ht="20.25">
      <c r="A2" s="7" t="s">
        <v>19</v>
      </c>
      <c r="B2" s="19"/>
      <c r="C2" s="9" t="s">
        <v>13</v>
      </c>
      <c r="D2" s="9" t="s">
        <v>10</v>
      </c>
      <c r="E2" s="9" t="s">
        <v>13</v>
      </c>
      <c r="F2" s="9" t="s">
        <v>13</v>
      </c>
      <c r="G2" s="9" t="s">
        <v>13</v>
      </c>
      <c r="H2" s="9"/>
      <c r="I2" s="9"/>
      <c r="J2" s="9"/>
      <c r="K2" s="23"/>
    </row>
    <row r="3" spans="1:11" s="3" customFormat="1" ht="20.25">
      <c r="A3" s="7" t="s">
        <v>20</v>
      </c>
      <c r="B3" s="19"/>
      <c r="C3" s="9"/>
      <c r="D3" s="9" t="s">
        <v>13</v>
      </c>
      <c r="E3" s="9" t="s">
        <v>13</v>
      </c>
      <c r="F3" s="9"/>
      <c r="G3" s="9"/>
      <c r="H3" s="9"/>
      <c r="I3" s="9"/>
      <c r="J3" s="9" t="s">
        <v>11</v>
      </c>
      <c r="K3" s="23" t="s">
        <v>13</v>
      </c>
    </row>
    <row r="4" spans="1:11" s="3" customFormat="1" ht="20.25">
      <c r="A4" s="7" t="s">
        <v>21</v>
      </c>
      <c r="B4" s="19"/>
      <c r="C4" s="9" t="s">
        <v>13</v>
      </c>
      <c r="D4" s="9" t="s">
        <v>13</v>
      </c>
      <c r="E4" s="9" t="s">
        <v>13</v>
      </c>
      <c r="F4" s="9"/>
      <c r="G4" s="9" t="s">
        <v>12</v>
      </c>
      <c r="H4" s="9"/>
      <c r="I4" s="9" t="s">
        <v>10</v>
      </c>
      <c r="J4" s="9" t="s">
        <v>13</v>
      </c>
      <c r="K4" s="23" t="s">
        <v>13</v>
      </c>
    </row>
    <row r="5" spans="1:11" s="3" customFormat="1" ht="20.25">
      <c r="A5" s="7" t="s">
        <v>22</v>
      </c>
      <c r="B5" s="20">
        <v>38758</v>
      </c>
      <c r="C5" s="9" t="s">
        <v>10</v>
      </c>
      <c r="D5" s="9" t="s">
        <v>10</v>
      </c>
      <c r="E5" s="9"/>
      <c r="F5" s="9" t="s">
        <v>13</v>
      </c>
      <c r="G5" s="9" t="s">
        <v>11</v>
      </c>
      <c r="H5" s="9"/>
      <c r="I5" s="9" t="s">
        <v>12</v>
      </c>
      <c r="J5" s="9" t="s">
        <v>13</v>
      </c>
      <c r="K5" s="23"/>
    </row>
    <row r="6" spans="1:11" s="3" customFormat="1" ht="20.25">
      <c r="A6" s="7" t="s">
        <v>23</v>
      </c>
      <c r="B6" s="19"/>
      <c r="C6" s="9"/>
      <c r="D6" s="9"/>
      <c r="E6" s="9"/>
      <c r="F6" s="9"/>
      <c r="G6" s="9"/>
      <c r="H6" s="9"/>
      <c r="I6" s="9"/>
      <c r="J6" s="9"/>
      <c r="K6" s="23"/>
    </row>
    <row r="7" spans="1:11" s="3" customFormat="1" ht="20.25">
      <c r="A7" s="7" t="s">
        <v>24</v>
      </c>
      <c r="B7" s="19"/>
      <c r="C7" s="9"/>
      <c r="D7" s="9"/>
      <c r="E7" s="9"/>
      <c r="F7" s="9"/>
      <c r="G7" s="9"/>
      <c r="H7" s="9"/>
      <c r="I7" s="9"/>
      <c r="J7" s="9"/>
      <c r="K7" s="23"/>
    </row>
    <row r="8" spans="1:11" s="3" customFormat="1" ht="20.25">
      <c r="A8" s="7"/>
      <c r="B8" s="19"/>
      <c r="C8" s="9"/>
      <c r="D8" s="9"/>
      <c r="E8" s="9"/>
      <c r="F8" s="9"/>
      <c r="G8" s="9"/>
      <c r="H8" s="9"/>
      <c r="I8" s="9"/>
      <c r="J8" s="9"/>
      <c r="K8" s="23"/>
    </row>
    <row r="9" spans="1:11" s="3" customFormat="1" ht="20.25">
      <c r="A9" s="7"/>
      <c r="B9" s="19"/>
      <c r="C9" s="9"/>
      <c r="D9" s="9"/>
      <c r="E9" s="9"/>
      <c r="F9" s="9"/>
      <c r="G9" s="9"/>
      <c r="H9" s="9"/>
      <c r="I9" s="9"/>
      <c r="J9" s="9"/>
      <c r="K9" s="23"/>
    </row>
    <row r="10" spans="1:11" s="3" customFormat="1" ht="20.25">
      <c r="A10" s="7"/>
      <c r="B10" s="19"/>
      <c r="C10" s="9"/>
      <c r="D10" s="9"/>
      <c r="E10" s="9"/>
      <c r="F10" s="9"/>
      <c r="G10" s="9"/>
      <c r="H10" s="9"/>
      <c r="I10" s="9"/>
      <c r="J10" s="9"/>
      <c r="K10" s="23"/>
    </row>
    <row r="11" spans="1:11" s="3" customFormat="1" ht="20.25">
      <c r="A11" s="7"/>
      <c r="B11" s="19"/>
      <c r="C11" s="9"/>
      <c r="D11" s="9"/>
      <c r="E11" s="9"/>
      <c r="F11" s="9"/>
      <c r="G11" s="9"/>
      <c r="H11" s="9"/>
      <c r="I11" s="9"/>
      <c r="J11" s="9"/>
      <c r="K11" s="23"/>
    </row>
    <row r="12" spans="1:12" s="3" customFormat="1" ht="20.25">
      <c r="A12" s="34" t="s">
        <v>48</v>
      </c>
      <c r="B12" s="17">
        <f>SUM(C12:L12)</f>
        <v>36</v>
      </c>
      <c r="C12" s="30">
        <f aca="true" t="shared" si="0" ref="C12:K12">CountI(C2:C11)</f>
        <v>4</v>
      </c>
      <c r="D12" s="30">
        <f t="shared" si="0"/>
        <v>6</v>
      </c>
      <c r="E12" s="30">
        <f t="shared" si="0"/>
        <v>3</v>
      </c>
      <c r="F12" s="30">
        <f t="shared" si="0"/>
        <v>2</v>
      </c>
      <c r="G12" s="30">
        <f t="shared" si="0"/>
        <v>8</v>
      </c>
      <c r="H12" s="30">
        <f t="shared" si="0"/>
        <v>0</v>
      </c>
      <c r="I12" s="30">
        <f t="shared" si="0"/>
        <v>5</v>
      </c>
      <c r="J12" s="30">
        <f t="shared" si="0"/>
        <v>6</v>
      </c>
      <c r="K12" s="30">
        <f t="shared" si="0"/>
        <v>2</v>
      </c>
      <c r="L12" s="30"/>
    </row>
    <row r="13" spans="1:12" s="3" customFormat="1" ht="20.25">
      <c r="A13" s="30" t="s">
        <v>49</v>
      </c>
      <c r="B13" s="43">
        <f>SUM(C13:L13)</f>
        <v>0.9999999999999999</v>
      </c>
      <c r="C13" s="42">
        <f>C12/B12</f>
        <v>0.1111111111111111</v>
      </c>
      <c r="D13" s="42">
        <f>D12/B12</f>
        <v>0.16666666666666666</v>
      </c>
      <c r="E13" s="42">
        <f>E12/B12</f>
        <v>0.08333333333333333</v>
      </c>
      <c r="F13" s="42">
        <f>F12/B12</f>
        <v>0.05555555555555555</v>
      </c>
      <c r="G13" s="42">
        <f>G12/B12</f>
        <v>0.2222222222222222</v>
      </c>
      <c r="H13" s="42">
        <f>H12/B12</f>
        <v>0</v>
      </c>
      <c r="I13" s="42">
        <f>I12/B12</f>
        <v>0.1388888888888889</v>
      </c>
      <c r="J13" s="42">
        <f>J12/B12</f>
        <v>0.16666666666666666</v>
      </c>
      <c r="K13" s="42">
        <f>K12/B12</f>
        <v>0.05555555555555555</v>
      </c>
      <c r="L13"/>
    </row>
    <row r="14" spans="1:11" s="3" customFormat="1" ht="20.25">
      <c r="A14" t="s">
        <v>50</v>
      </c>
      <c r="B14" s="43">
        <f>SUM(C14:L14)</f>
        <v>0.998780487804878</v>
      </c>
      <c r="C14" s="41">
        <f>'Tableau de bord'!C5</f>
        <v>0.1202472441606546</v>
      </c>
      <c r="D14" s="41">
        <f>'Tableau de bord'!D5</f>
        <v>0.22380014061003478</v>
      </c>
      <c r="E14" s="41">
        <f>'Tableau de bord'!E5</f>
        <v>0.21568623316247332</v>
      </c>
      <c r="F14" s="41">
        <f>'Tableau de bord'!F5</f>
        <v>0.03848368613728281</v>
      </c>
      <c r="G14" s="41">
        <f>'Tableau de bord'!G5</f>
        <v>0.19564499501648522</v>
      </c>
      <c r="H14" s="41">
        <f>'Tableau de bord'!H5</f>
        <v>0.046888906191327816</v>
      </c>
      <c r="I14" s="41">
        <f>'Tableau de bord'!I5</f>
        <v>0.06327891896060397</v>
      </c>
      <c r="J14" s="41">
        <f>'Tableau de bord'!J5</f>
        <v>0.07220921957466614</v>
      </c>
      <c r="K14" s="41">
        <f>'Tableau de bord'!K5</f>
        <v>0.022541143991349377</v>
      </c>
    </row>
    <row r="15" spans="1:12" s="3" customFormat="1" ht="20.25">
      <c r="A15" s="46" t="s">
        <v>72</v>
      </c>
      <c r="B15" s="47"/>
      <c r="C15" s="47">
        <f>IF(facteur2*C13&lt;C14,"++",IF(facteur1*C13&lt;C14,"+",""))</f>
      </c>
      <c r="D15" s="47">
        <f aca="true" t="shared" si="1" ref="D15:L15">IF(facteur2*D13&lt;D14,"++",IF(facteur1*D13&lt;D14,"+",""))</f>
      </c>
      <c r="E15" s="47" t="str">
        <f t="shared" si="1"/>
        <v>+</v>
      </c>
      <c r="F15" s="47">
        <f t="shared" si="1"/>
      </c>
      <c r="G15" s="47">
        <f t="shared" si="1"/>
      </c>
      <c r="H15" s="47" t="str">
        <f t="shared" si="1"/>
        <v>++</v>
      </c>
      <c r="I15" s="47">
        <f t="shared" si="1"/>
      </c>
      <c r="J15" s="47">
        <f t="shared" si="1"/>
      </c>
      <c r="K15" s="47">
        <f t="shared" si="1"/>
      </c>
      <c r="L15" s="47">
        <f t="shared" si="1"/>
      </c>
    </row>
    <row r="16" spans="2:11" s="3" customFormat="1" ht="20.25">
      <c r="B16" s="21"/>
      <c r="C16" s="11"/>
      <c r="D16" s="11"/>
      <c r="E16" s="11"/>
      <c r="F16" s="11"/>
      <c r="G16" s="11"/>
      <c r="H16" s="11"/>
      <c r="I16" s="11"/>
      <c r="J16" s="11"/>
      <c r="K16" s="12"/>
    </row>
    <row r="17" spans="2:11" s="3" customFormat="1" ht="20.25">
      <c r="B17" s="21"/>
      <c r="C17" s="11"/>
      <c r="D17" s="11"/>
      <c r="E17" s="11"/>
      <c r="F17" s="11"/>
      <c r="G17" s="11"/>
      <c r="H17" s="11"/>
      <c r="I17" s="11"/>
      <c r="J17" s="11"/>
      <c r="K17" s="12"/>
    </row>
    <row r="18" spans="2:11" s="3" customFormat="1" ht="20.25">
      <c r="B18" s="21"/>
      <c r="C18" s="11"/>
      <c r="D18" s="11"/>
      <c r="E18" s="11"/>
      <c r="F18" s="11"/>
      <c r="G18" s="11"/>
      <c r="H18" s="11"/>
      <c r="I18" s="11"/>
      <c r="J18" s="11"/>
      <c r="K18" s="12"/>
    </row>
    <row r="19" spans="2:11" s="3" customFormat="1" ht="20.25">
      <c r="B19" s="21"/>
      <c r="C19" s="11"/>
      <c r="D19" s="11"/>
      <c r="E19" s="11"/>
      <c r="F19" s="11"/>
      <c r="G19" s="11"/>
      <c r="H19" s="11"/>
      <c r="I19" s="11"/>
      <c r="J19" s="11"/>
      <c r="K19" s="12"/>
    </row>
    <row r="20" spans="2:11" s="3" customFormat="1" ht="20.25">
      <c r="B20" s="21"/>
      <c r="K20" s="12"/>
    </row>
    <row r="21" spans="2:11" s="3" customFormat="1" ht="20.25">
      <c r="B21" s="21"/>
      <c r="K21" s="12"/>
    </row>
    <row r="22" spans="2:11" s="3" customFormat="1" ht="20.25">
      <c r="B22" s="21"/>
      <c r="K22" s="12"/>
    </row>
    <row r="23" spans="2:11" s="3" customFormat="1" ht="20.25">
      <c r="B23" s="21"/>
      <c r="K23" s="12"/>
    </row>
    <row r="24" s="3" customFormat="1" ht="20.25">
      <c r="B24" s="21"/>
    </row>
    <row r="25" s="4" customFormat="1" ht="20.25">
      <c r="B25" s="21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L15"/>
  <sheetViews>
    <sheetView workbookViewId="0" topLeftCell="A1">
      <pane ySplit="1455" topLeftCell="BM1" activePane="bottomLeft" state="split"/>
      <selection pane="topLeft" activeCell="A1" sqref="A1"/>
      <selection pane="bottomLeft" activeCell="A2" sqref="A2:IV8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21</v>
      </c>
      <c r="B2" s="16"/>
      <c r="C2" s="9" t="s">
        <v>10</v>
      </c>
      <c r="D2" s="9" t="s">
        <v>33</v>
      </c>
      <c r="E2" s="9"/>
      <c r="F2" s="9"/>
      <c r="G2" s="9" t="s">
        <v>10</v>
      </c>
      <c r="H2" s="9"/>
      <c r="I2" s="9"/>
      <c r="J2" s="9" t="s">
        <v>13</v>
      </c>
      <c r="K2" s="23"/>
    </row>
    <row r="3" spans="1:11" ht="20.25">
      <c r="A3" s="7" t="s">
        <v>22</v>
      </c>
      <c r="B3" s="16">
        <v>38726</v>
      </c>
      <c r="C3" s="9"/>
      <c r="D3" s="9" t="s">
        <v>12</v>
      </c>
      <c r="E3" s="9" t="s">
        <v>11</v>
      </c>
      <c r="F3" s="9"/>
      <c r="G3" s="9" t="s">
        <v>13</v>
      </c>
      <c r="H3" s="9"/>
      <c r="I3" s="9" t="s">
        <v>13</v>
      </c>
      <c r="J3" s="9" t="s">
        <v>13</v>
      </c>
      <c r="K3" s="23"/>
    </row>
    <row r="4" spans="1:11" ht="20.25">
      <c r="A4" s="7" t="s">
        <v>23</v>
      </c>
      <c r="B4" s="16"/>
      <c r="C4" s="9"/>
      <c r="D4" s="9"/>
      <c r="E4" s="9"/>
      <c r="F4" s="9"/>
      <c r="G4" s="9"/>
      <c r="H4" s="9"/>
      <c r="I4" s="9"/>
      <c r="J4" s="9"/>
      <c r="K4" s="23"/>
    </row>
    <row r="5" spans="1:11" ht="20.25">
      <c r="A5" s="7" t="s">
        <v>24</v>
      </c>
      <c r="B5" s="16"/>
      <c r="C5" s="9"/>
      <c r="D5" s="9"/>
      <c r="E5" s="9"/>
      <c r="F5" s="9"/>
      <c r="G5" s="9"/>
      <c r="H5" s="9"/>
      <c r="I5" s="9"/>
      <c r="J5" s="9"/>
      <c r="K5" s="23"/>
    </row>
    <row r="6" spans="1:11" ht="20.25">
      <c r="A6" s="7" t="s">
        <v>31</v>
      </c>
      <c r="B6" s="16"/>
      <c r="C6" s="9"/>
      <c r="D6" s="9"/>
      <c r="E6" s="9"/>
      <c r="F6" s="9"/>
      <c r="G6" s="9"/>
      <c r="H6" s="9"/>
      <c r="I6" s="9"/>
      <c r="J6" s="9"/>
      <c r="K6" s="23"/>
    </row>
    <row r="7" spans="1:11" ht="20.25">
      <c r="A7" s="7" t="s">
        <v>32</v>
      </c>
      <c r="B7" s="16">
        <v>38762</v>
      </c>
      <c r="C7" s="9" t="s">
        <v>13</v>
      </c>
      <c r="D7" s="9" t="s">
        <v>10</v>
      </c>
      <c r="E7" s="9" t="s">
        <v>10</v>
      </c>
      <c r="F7" s="9" t="s">
        <v>13</v>
      </c>
      <c r="G7" s="9" t="s">
        <v>12</v>
      </c>
      <c r="H7" s="9"/>
      <c r="I7" s="9"/>
      <c r="J7" s="9" t="s">
        <v>13</v>
      </c>
      <c r="K7" s="23"/>
    </row>
    <row r="8" spans="1:11" ht="20.25">
      <c r="A8" s="7" t="s">
        <v>34</v>
      </c>
      <c r="B8" s="16"/>
      <c r="C8" s="9"/>
      <c r="D8" s="9"/>
      <c r="E8" s="9"/>
      <c r="F8" s="9"/>
      <c r="G8" s="9"/>
      <c r="H8" s="9"/>
      <c r="I8" s="9"/>
      <c r="J8" s="9"/>
      <c r="K8" s="23"/>
    </row>
    <row r="9" spans="1:11" ht="20.25">
      <c r="A9" s="7" t="s">
        <v>35</v>
      </c>
      <c r="B9" s="16"/>
      <c r="C9" s="9"/>
      <c r="D9" s="9"/>
      <c r="E9" s="9"/>
      <c r="F9" s="9"/>
      <c r="G9" s="9"/>
      <c r="H9" s="9"/>
      <c r="I9" s="9"/>
      <c r="J9" s="9"/>
      <c r="K9" s="23"/>
    </row>
    <row r="10" spans="1:11" ht="20.25">
      <c r="A10" s="7" t="s">
        <v>36</v>
      </c>
      <c r="B10" s="16"/>
      <c r="C10" s="9"/>
      <c r="D10" s="9"/>
      <c r="E10" s="9"/>
      <c r="F10" s="9"/>
      <c r="G10" s="9"/>
      <c r="H10" s="9"/>
      <c r="I10" s="9"/>
      <c r="J10" s="9"/>
      <c r="K10" s="10"/>
    </row>
    <row r="11" spans="1:11" ht="20.25">
      <c r="A11" s="7"/>
      <c r="B11" s="16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34" t="s">
        <v>48</v>
      </c>
      <c r="B12" s="17">
        <f>SUM(C12:L12)</f>
        <v>32</v>
      </c>
      <c r="C12" s="30">
        <f aca="true" t="shared" si="0" ref="C12:K12">CountI(C2:C11)</f>
        <v>3</v>
      </c>
      <c r="D12" s="30">
        <f t="shared" si="0"/>
        <v>12</v>
      </c>
      <c r="E12" s="30">
        <f t="shared" si="0"/>
        <v>6</v>
      </c>
      <c r="F12" s="30">
        <f t="shared" si="0"/>
        <v>1</v>
      </c>
      <c r="G12" s="30">
        <f t="shared" si="0"/>
        <v>6</v>
      </c>
      <c r="H12" s="30">
        <f t="shared" si="0"/>
        <v>0</v>
      </c>
      <c r="I12" s="30">
        <f t="shared" si="0"/>
        <v>1</v>
      </c>
      <c r="J12" s="30">
        <f t="shared" si="0"/>
        <v>3</v>
      </c>
      <c r="K12" s="30">
        <f t="shared" si="0"/>
        <v>0</v>
      </c>
    </row>
    <row r="13" spans="1:11" ht="15.75">
      <c r="A13" s="30" t="s">
        <v>49</v>
      </c>
      <c r="B13" s="43">
        <f>SUM(C13:L13)</f>
        <v>1</v>
      </c>
      <c r="C13" s="42">
        <f>C12/B12</f>
        <v>0.09375</v>
      </c>
      <c r="D13" s="42">
        <f>D12/B12</f>
        <v>0.375</v>
      </c>
      <c r="E13" s="42">
        <f>E12/B12</f>
        <v>0.1875</v>
      </c>
      <c r="F13" s="42">
        <f>F12/B12</f>
        <v>0.03125</v>
      </c>
      <c r="G13" s="42">
        <f>G12/B12</f>
        <v>0.1875</v>
      </c>
      <c r="H13" s="42">
        <f>H12/B12</f>
        <v>0</v>
      </c>
      <c r="I13" s="42">
        <f>I12/B12</f>
        <v>0.03125</v>
      </c>
      <c r="J13" s="42">
        <f>J12/B12</f>
        <v>0.09375</v>
      </c>
      <c r="K13" s="42">
        <f>K12/B12</f>
        <v>0</v>
      </c>
    </row>
    <row r="14" spans="1:11" s="29" customFormat="1" ht="12.75">
      <c r="A14" s="29" t="s">
        <v>50</v>
      </c>
      <c r="B14" s="43">
        <f>SUM(C14:L14)</f>
        <v>0.998780487804878</v>
      </c>
      <c r="C14" s="41">
        <f>'Tableau de bord'!C5</f>
        <v>0.1202472441606546</v>
      </c>
      <c r="D14" s="41">
        <f>'Tableau de bord'!D5</f>
        <v>0.22380014061003478</v>
      </c>
      <c r="E14" s="41">
        <f>'Tableau de bord'!E5</f>
        <v>0.21568623316247332</v>
      </c>
      <c r="F14" s="41">
        <f>'Tableau de bord'!F5</f>
        <v>0.03848368613728281</v>
      </c>
      <c r="G14" s="41">
        <f>'Tableau de bord'!G5</f>
        <v>0.19564499501648522</v>
      </c>
      <c r="H14" s="41">
        <f>'Tableau de bord'!H5</f>
        <v>0.046888906191327816</v>
      </c>
      <c r="I14" s="41">
        <f>'Tableau de bord'!I5</f>
        <v>0.06327891896060397</v>
      </c>
      <c r="J14" s="41">
        <f>'Tableau de bord'!J5</f>
        <v>0.07220921957466614</v>
      </c>
      <c r="K14" s="41">
        <f>'Tableau de bord'!K5</f>
        <v>0.022541143991349377</v>
      </c>
    </row>
    <row r="15" spans="1:12" ht="18">
      <c r="A15" s="46" t="s">
        <v>72</v>
      </c>
      <c r="B15" s="47"/>
      <c r="C15" s="47">
        <f>IF(facteur2*C13&lt;C14,"++",IF(facteur1*C13&lt;C14,"+",""))</f>
      </c>
      <c r="D15" s="47">
        <f aca="true" t="shared" si="1" ref="D15:L15">IF(facteur2*D13&lt;D14,"++",IF(facteur1*D13&lt;D14,"+",""))</f>
      </c>
      <c r="E15" s="47">
        <f t="shared" si="1"/>
      </c>
      <c r="F15" s="47">
        <f t="shared" si="1"/>
      </c>
      <c r="G15" s="47">
        <f t="shared" si="1"/>
      </c>
      <c r="H15" s="47" t="str">
        <f t="shared" si="1"/>
        <v>++</v>
      </c>
      <c r="I15" s="47" t="str">
        <f t="shared" si="1"/>
        <v>+</v>
      </c>
      <c r="J15" s="47">
        <f t="shared" si="1"/>
      </c>
      <c r="K15" s="47" t="str">
        <f t="shared" si="1"/>
        <v>++</v>
      </c>
      <c r="L15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L14"/>
  <sheetViews>
    <sheetView workbookViewId="0" topLeftCell="A1">
      <pane ySplit="1455" topLeftCell="BM1" activePane="bottomLeft" state="split"/>
      <selection pane="topLeft" activeCell="A1" sqref="A1"/>
      <selection pane="bottomLeft" activeCell="E5" sqref="E5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6" max="6" width="13.71093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22</v>
      </c>
      <c r="B2" s="16"/>
      <c r="C2" s="9" t="s">
        <v>13</v>
      </c>
      <c r="D2" s="9" t="s">
        <v>27</v>
      </c>
      <c r="E2" s="9" t="s">
        <v>13</v>
      </c>
      <c r="F2" s="9" t="s">
        <v>13</v>
      </c>
      <c r="G2" s="9" t="s">
        <v>13</v>
      </c>
      <c r="H2" s="9" t="s">
        <v>13</v>
      </c>
      <c r="I2" s="9"/>
      <c r="J2" s="9"/>
      <c r="K2" s="23"/>
    </row>
    <row r="3" spans="1:11" ht="20.25">
      <c r="A3" s="7" t="s">
        <v>23</v>
      </c>
      <c r="B3" s="16"/>
      <c r="C3" s="9" t="s">
        <v>13</v>
      </c>
      <c r="D3" s="9" t="s">
        <v>11</v>
      </c>
      <c r="E3" s="9" t="s">
        <v>12</v>
      </c>
      <c r="F3" s="9" t="s">
        <v>10</v>
      </c>
      <c r="G3" s="9" t="s">
        <v>12</v>
      </c>
      <c r="H3" s="9"/>
      <c r="I3" s="9"/>
      <c r="J3" s="9"/>
      <c r="K3" s="23"/>
    </row>
    <row r="4" spans="1:11" ht="20.25">
      <c r="A4" s="7" t="s">
        <v>24</v>
      </c>
      <c r="B4" s="16">
        <v>38736</v>
      </c>
      <c r="C4" s="9" t="s">
        <v>13</v>
      </c>
      <c r="D4" s="9" t="s">
        <v>26</v>
      </c>
      <c r="E4" s="9" t="s">
        <v>10</v>
      </c>
      <c r="F4" s="9" t="s">
        <v>10</v>
      </c>
      <c r="G4" s="9" t="s">
        <v>13</v>
      </c>
      <c r="H4" s="9" t="s">
        <v>13</v>
      </c>
      <c r="I4" s="9" t="s">
        <v>10</v>
      </c>
      <c r="J4" s="9"/>
      <c r="K4" s="23"/>
    </row>
    <row r="5" spans="1:11" ht="20.25">
      <c r="A5" s="7" t="s">
        <v>31</v>
      </c>
      <c r="B5" s="16">
        <v>38754</v>
      </c>
      <c r="C5" s="9"/>
      <c r="D5" s="9" t="s">
        <v>12</v>
      </c>
      <c r="E5" s="9" t="s">
        <v>12</v>
      </c>
      <c r="F5" s="9" t="s">
        <v>12</v>
      </c>
      <c r="G5" s="9" t="s">
        <v>12</v>
      </c>
      <c r="H5" s="9" t="s">
        <v>10</v>
      </c>
      <c r="I5" s="9"/>
      <c r="J5" s="9"/>
      <c r="K5" s="23"/>
    </row>
    <row r="6" spans="1:11" ht="20.25">
      <c r="A6" s="7" t="s">
        <v>32</v>
      </c>
      <c r="B6" s="16">
        <v>38762</v>
      </c>
      <c r="C6" s="9"/>
      <c r="D6" s="9" t="s">
        <v>11</v>
      </c>
      <c r="E6" s="9" t="s">
        <v>12</v>
      </c>
      <c r="F6" s="9" t="s">
        <v>10</v>
      </c>
      <c r="G6" s="9" t="s">
        <v>12</v>
      </c>
      <c r="H6" s="9" t="s">
        <v>13</v>
      </c>
      <c r="I6" s="9"/>
      <c r="J6" s="9"/>
      <c r="K6" s="23"/>
    </row>
    <row r="7" spans="1:11" ht="20.25">
      <c r="A7" s="7" t="s">
        <v>34</v>
      </c>
      <c r="B7" s="16"/>
      <c r="C7" s="9"/>
      <c r="D7" s="9"/>
      <c r="E7" s="9"/>
      <c r="F7" s="9"/>
      <c r="G7" s="9"/>
      <c r="H7" s="9"/>
      <c r="I7" s="9"/>
      <c r="J7" s="9"/>
      <c r="K7" s="23"/>
    </row>
    <row r="8" spans="1:11" ht="20.25">
      <c r="A8" s="7" t="s">
        <v>35</v>
      </c>
      <c r="B8" s="16"/>
      <c r="C8" s="9"/>
      <c r="D8" s="9"/>
      <c r="E8" s="9"/>
      <c r="F8" s="9"/>
      <c r="G8" s="9"/>
      <c r="H8" s="9"/>
      <c r="I8" s="9"/>
      <c r="J8" s="9"/>
      <c r="K8" s="23"/>
    </row>
    <row r="9" spans="1:11" ht="20.25">
      <c r="A9" s="7" t="s">
        <v>36</v>
      </c>
      <c r="B9" s="16"/>
      <c r="C9" s="9"/>
      <c r="D9" s="9"/>
      <c r="E9" s="9"/>
      <c r="F9" s="9"/>
      <c r="G9" s="9"/>
      <c r="H9" s="9"/>
      <c r="I9" s="9"/>
      <c r="J9" s="9"/>
      <c r="K9" s="10"/>
    </row>
    <row r="10" spans="1:11" ht="20.25">
      <c r="A10" s="7"/>
      <c r="B10" s="16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34" t="s">
        <v>48</v>
      </c>
      <c r="B11" s="17">
        <f>SUM(C11:L11)</f>
        <v>68</v>
      </c>
      <c r="C11" s="30">
        <f aca="true" t="shared" si="0" ref="C11:K11">CountI(C2:C10)</f>
        <v>3</v>
      </c>
      <c r="D11" s="30">
        <f t="shared" si="0"/>
        <v>25</v>
      </c>
      <c r="E11" s="30">
        <f t="shared" si="0"/>
        <v>12</v>
      </c>
      <c r="F11" s="30">
        <f t="shared" si="0"/>
        <v>10</v>
      </c>
      <c r="G11" s="30">
        <f t="shared" si="0"/>
        <v>11</v>
      </c>
      <c r="H11" s="30">
        <f t="shared" si="0"/>
        <v>5</v>
      </c>
      <c r="I11" s="30">
        <f t="shared" si="0"/>
        <v>2</v>
      </c>
      <c r="J11" s="30">
        <f t="shared" si="0"/>
        <v>0</v>
      </c>
      <c r="K11" s="30">
        <f t="shared" si="0"/>
        <v>0</v>
      </c>
    </row>
    <row r="12" spans="1:11" ht="15.75">
      <c r="A12" s="30" t="s">
        <v>49</v>
      </c>
      <c r="B12" s="43">
        <f>SUM(C12:L12)</f>
        <v>1</v>
      </c>
      <c r="C12" s="42">
        <f>C11/B11</f>
        <v>0.04411764705882353</v>
      </c>
      <c r="D12" s="42">
        <f>D11/B11</f>
        <v>0.36764705882352944</v>
      </c>
      <c r="E12" s="42">
        <f>E11/B11</f>
        <v>0.17647058823529413</v>
      </c>
      <c r="F12" s="42">
        <f>F11/B11</f>
        <v>0.14705882352941177</v>
      </c>
      <c r="G12" s="42">
        <f>G11/B11</f>
        <v>0.16176470588235295</v>
      </c>
      <c r="H12" s="42">
        <f>H11/B11</f>
        <v>0.07352941176470588</v>
      </c>
      <c r="I12" s="42">
        <f>I11/B11</f>
        <v>0.029411764705882353</v>
      </c>
      <c r="J12" s="42">
        <f>J11/B11</f>
        <v>0</v>
      </c>
      <c r="K12" s="42">
        <f>K11/B11</f>
        <v>0</v>
      </c>
    </row>
    <row r="13" spans="1:12" ht="12.75">
      <c r="A13" s="29" t="s">
        <v>50</v>
      </c>
      <c r="B13" s="43">
        <f>SUM(C13:L13)</f>
        <v>0.998780487804878</v>
      </c>
      <c r="C13" s="41">
        <f>'Tableau de bord'!C5</f>
        <v>0.1202472441606546</v>
      </c>
      <c r="D13" s="41">
        <f>'Tableau de bord'!D5</f>
        <v>0.22380014061003478</v>
      </c>
      <c r="E13" s="41">
        <f>'Tableau de bord'!E5</f>
        <v>0.21568623316247332</v>
      </c>
      <c r="F13" s="41">
        <f>'Tableau de bord'!F5</f>
        <v>0.03848368613728281</v>
      </c>
      <c r="G13" s="41">
        <f>'Tableau de bord'!G5</f>
        <v>0.19564499501648522</v>
      </c>
      <c r="H13" s="41">
        <f>'Tableau de bord'!H5</f>
        <v>0.046888906191327816</v>
      </c>
      <c r="I13" s="41">
        <f>'Tableau de bord'!I5</f>
        <v>0.06327891896060397</v>
      </c>
      <c r="J13" s="41">
        <f>'Tableau de bord'!J5</f>
        <v>0.07220921957466614</v>
      </c>
      <c r="K13" s="41">
        <f>'Tableau de bord'!K5</f>
        <v>0.022541143991349377</v>
      </c>
      <c r="L13" s="41"/>
    </row>
    <row r="14" spans="1:11" ht="18">
      <c r="A14" s="46" t="s">
        <v>72</v>
      </c>
      <c r="B14" s="47"/>
      <c r="C14" s="47" t="str">
        <f>IF(facteur2*C12&lt;C13,"++",IF(facteur1*C12&lt;C13,"+",""))</f>
        <v>+</v>
      </c>
      <c r="D14" s="47">
        <f aca="true" t="shared" si="1" ref="D14:K14">IF(facteur2*D12&lt;D13,"++",IF(facteur1*D12&lt;D13,"+",""))</f>
      </c>
      <c r="E14" s="47">
        <f t="shared" si="1"/>
      </c>
      <c r="F14" s="47">
        <f t="shared" si="1"/>
      </c>
      <c r="G14" s="47">
        <f t="shared" si="1"/>
      </c>
      <c r="H14" s="47">
        <f t="shared" si="1"/>
      </c>
      <c r="I14" s="47" t="str">
        <f t="shared" si="1"/>
        <v>+</v>
      </c>
      <c r="J14" s="47" t="str">
        <f t="shared" si="1"/>
        <v>++</v>
      </c>
      <c r="K14" s="47" t="str">
        <f t="shared" si="1"/>
        <v>++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L12"/>
  <sheetViews>
    <sheetView workbookViewId="0" topLeftCell="A1">
      <selection activeCell="E2" sqref="E2"/>
    </sheetView>
  </sheetViews>
  <sheetFormatPr defaultColWidth="11.421875" defaultRowHeight="12.75"/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22</v>
      </c>
      <c r="B2" s="16">
        <v>38733</v>
      </c>
      <c r="C2" s="9" t="s">
        <v>12</v>
      </c>
      <c r="D2" s="9" t="s">
        <v>13</v>
      </c>
      <c r="E2" s="9" t="s">
        <v>12</v>
      </c>
      <c r="F2" s="9"/>
      <c r="G2" s="9" t="s">
        <v>10</v>
      </c>
      <c r="H2" s="9"/>
      <c r="I2" s="9"/>
      <c r="J2" s="9"/>
      <c r="K2" s="23"/>
    </row>
    <row r="3" spans="1:11" ht="20.25">
      <c r="A3" s="7" t="s">
        <v>23</v>
      </c>
      <c r="B3" s="16"/>
      <c r="C3" s="9" t="s">
        <v>12</v>
      </c>
      <c r="D3" s="9"/>
      <c r="E3" s="9" t="s">
        <v>26</v>
      </c>
      <c r="F3" s="9" t="s">
        <v>13</v>
      </c>
      <c r="G3" s="9" t="s">
        <v>10</v>
      </c>
      <c r="H3" s="9" t="s">
        <v>13</v>
      </c>
      <c r="I3" s="9"/>
      <c r="J3" s="9"/>
      <c r="K3" s="23"/>
    </row>
    <row r="4" spans="1:11" ht="20.25">
      <c r="A4" s="7" t="s">
        <v>24</v>
      </c>
      <c r="B4" s="16">
        <v>38754</v>
      </c>
      <c r="C4" s="9"/>
      <c r="D4" s="9"/>
      <c r="E4" s="9" t="s">
        <v>9</v>
      </c>
      <c r="F4" s="9"/>
      <c r="G4" s="9" t="s">
        <v>10</v>
      </c>
      <c r="H4" s="9"/>
      <c r="I4" s="9" t="s">
        <v>10</v>
      </c>
      <c r="J4" s="9"/>
      <c r="K4" s="23" t="s">
        <v>12</v>
      </c>
    </row>
    <row r="5" spans="1:11" ht="20.25">
      <c r="A5" s="7" t="s">
        <v>31</v>
      </c>
      <c r="B5" s="16">
        <v>38762</v>
      </c>
      <c r="C5" s="9"/>
      <c r="D5" s="9" t="s">
        <v>13</v>
      </c>
      <c r="E5" s="9"/>
      <c r="F5" s="9"/>
      <c r="G5" s="9" t="s">
        <v>9</v>
      </c>
      <c r="H5" s="9" t="s">
        <v>10</v>
      </c>
      <c r="I5" s="9" t="s">
        <v>13</v>
      </c>
      <c r="J5" s="9"/>
      <c r="K5" s="23" t="s">
        <v>13</v>
      </c>
    </row>
    <row r="6" spans="1:11" ht="20.25">
      <c r="A6" s="7" t="s">
        <v>32</v>
      </c>
      <c r="B6" s="16"/>
      <c r="C6" s="9"/>
      <c r="D6" s="9"/>
      <c r="E6" s="9"/>
      <c r="F6" s="9"/>
      <c r="G6" s="9"/>
      <c r="H6" s="9"/>
      <c r="I6" s="9"/>
      <c r="J6" s="9"/>
      <c r="K6" s="23"/>
    </row>
    <row r="7" spans="1:11" ht="20.25">
      <c r="A7" s="7" t="s">
        <v>34</v>
      </c>
      <c r="B7" s="16"/>
      <c r="C7" s="9"/>
      <c r="D7" s="9"/>
      <c r="E7" s="9"/>
      <c r="F7" s="9"/>
      <c r="G7" s="9"/>
      <c r="H7" s="9"/>
      <c r="I7" s="9"/>
      <c r="J7" s="9"/>
      <c r="K7" s="23"/>
    </row>
    <row r="8" spans="1:11" ht="20.25">
      <c r="A8" s="7"/>
      <c r="B8" s="16"/>
      <c r="C8" s="9"/>
      <c r="D8" s="9"/>
      <c r="E8" s="9"/>
      <c r="F8" s="9"/>
      <c r="G8" s="9"/>
      <c r="H8" s="9"/>
      <c r="I8" s="9"/>
      <c r="J8" s="9"/>
      <c r="K8" s="23"/>
    </row>
    <row r="9" spans="1:11" ht="15.75">
      <c r="A9" s="34" t="s">
        <v>48</v>
      </c>
      <c r="B9" s="17">
        <f>SUM(C9:L9)</f>
        <v>44</v>
      </c>
      <c r="C9" s="30">
        <f aca="true" t="shared" si="0" ref="C9:K9">CountI(C2:C8)</f>
        <v>6</v>
      </c>
      <c r="D9" s="30">
        <f t="shared" si="0"/>
        <v>2</v>
      </c>
      <c r="E9" s="30">
        <f t="shared" si="0"/>
        <v>14</v>
      </c>
      <c r="F9" s="30">
        <f t="shared" si="0"/>
        <v>1</v>
      </c>
      <c r="G9" s="30">
        <f t="shared" si="0"/>
        <v>11</v>
      </c>
      <c r="H9" s="30">
        <f t="shared" si="0"/>
        <v>3</v>
      </c>
      <c r="I9" s="30">
        <f t="shared" si="0"/>
        <v>3</v>
      </c>
      <c r="J9" s="30">
        <f t="shared" si="0"/>
        <v>0</v>
      </c>
      <c r="K9" s="30">
        <f t="shared" si="0"/>
        <v>4</v>
      </c>
    </row>
    <row r="10" spans="1:11" ht="15.75">
      <c r="A10" s="30" t="s">
        <v>49</v>
      </c>
      <c r="B10" s="43">
        <f>SUM(C10:L10)</f>
        <v>0.9999999999999999</v>
      </c>
      <c r="C10" s="42">
        <f>C9/B9</f>
        <v>0.13636363636363635</v>
      </c>
      <c r="D10" s="42">
        <f>D9/B9</f>
        <v>0.045454545454545456</v>
      </c>
      <c r="E10" s="42">
        <f>E9/B9</f>
        <v>0.3181818181818182</v>
      </c>
      <c r="F10" s="42">
        <f>F9/B9</f>
        <v>0.022727272727272728</v>
      </c>
      <c r="G10" s="42">
        <f>G9/B9</f>
        <v>0.25</v>
      </c>
      <c r="H10" s="42">
        <f>H9/B9</f>
        <v>0.06818181818181818</v>
      </c>
      <c r="I10" s="42">
        <f>I9/B9</f>
        <v>0.06818181818181818</v>
      </c>
      <c r="J10" s="42">
        <f>J9/B9</f>
        <v>0</v>
      </c>
      <c r="K10" s="42">
        <f>K9/B9</f>
        <v>0.09090909090909091</v>
      </c>
    </row>
    <row r="11" spans="1:12" ht="12.75">
      <c r="A11" s="29" t="s">
        <v>50</v>
      </c>
      <c r="B11" s="43">
        <f>SUM(C11:L11)</f>
        <v>1</v>
      </c>
      <c r="C11" s="41">
        <f>'Tableau de bord'!C5</f>
        <v>0.1202472441606546</v>
      </c>
      <c r="D11" s="41">
        <f>'Tableau de bord'!D5</f>
        <v>0.22380014061003478</v>
      </c>
      <c r="E11" s="41">
        <f>'Tableau de bord'!E5</f>
        <v>0.21568623316247332</v>
      </c>
      <c r="F11" s="41">
        <f>'Tableau de bord'!F5</f>
        <v>0.03848368613728281</v>
      </c>
      <c r="G11" s="41">
        <f>'Tableau de bord'!G5</f>
        <v>0.19564499501648522</v>
      </c>
      <c r="H11" s="41">
        <f>'Tableau de bord'!H5</f>
        <v>0.046888906191327816</v>
      </c>
      <c r="I11" s="41">
        <f>'Tableau de bord'!I5</f>
        <v>0.06327891896060397</v>
      </c>
      <c r="J11" s="41">
        <f>'Tableau de bord'!J5</f>
        <v>0.07220921957466614</v>
      </c>
      <c r="K11" s="41">
        <f>'Tableau de bord'!K5</f>
        <v>0.022541143991349377</v>
      </c>
      <c r="L11" s="41">
        <f>'Tableau de bord'!L5</f>
        <v>0.0012195121951219512</v>
      </c>
    </row>
    <row r="12" spans="1:11" ht="18">
      <c r="A12" s="46" t="s">
        <v>72</v>
      </c>
      <c r="B12" s="47"/>
      <c r="C12" s="47">
        <f>IF(facteur2*C10&lt;C11,"++",IF(facteur1*C10&lt;C11,"+",""))</f>
      </c>
      <c r="D12" s="47" t="str">
        <f aca="true" t="shared" si="1" ref="D12:K12">IF(facteur2*D10&lt;D11,"++",IF(facteur1*D10&lt;D11,"+",""))</f>
        <v>++</v>
      </c>
      <c r="E12" s="47">
        <f t="shared" si="1"/>
      </c>
      <c r="F12" s="47">
        <f t="shared" si="1"/>
      </c>
      <c r="G12" s="47">
        <f t="shared" si="1"/>
      </c>
      <c r="H12" s="47">
        <f t="shared" si="1"/>
      </c>
      <c r="I12" s="47">
        <f t="shared" si="1"/>
      </c>
      <c r="J12" s="47" t="str">
        <f t="shared" si="1"/>
        <v>++</v>
      </c>
      <c r="K12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L13"/>
  <sheetViews>
    <sheetView workbookViewId="0" topLeftCell="A1">
      <selection activeCell="B7" sqref="B7"/>
    </sheetView>
  </sheetViews>
  <sheetFormatPr defaultColWidth="11.421875" defaultRowHeight="12.75"/>
  <sheetData>
    <row r="1" spans="1:11" ht="60">
      <c r="A1" s="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21</v>
      </c>
      <c r="B2" s="16">
        <v>38723</v>
      </c>
      <c r="C2" s="9" t="s">
        <v>13</v>
      </c>
      <c r="D2" s="9" t="s">
        <v>11</v>
      </c>
      <c r="E2" s="9" t="s">
        <v>12</v>
      </c>
      <c r="F2" s="9"/>
      <c r="G2" s="9"/>
      <c r="H2" s="9"/>
      <c r="I2" s="9"/>
      <c r="J2" s="9" t="s">
        <v>13</v>
      </c>
      <c r="K2" s="23"/>
    </row>
    <row r="3" spans="1:11" ht="20.25">
      <c r="A3" s="7" t="s">
        <v>22</v>
      </c>
      <c r="B3" s="16">
        <v>38730</v>
      </c>
      <c r="C3" s="9" t="s">
        <v>13</v>
      </c>
      <c r="D3" s="9" t="s">
        <v>10</v>
      </c>
      <c r="E3" s="9" t="s">
        <v>13</v>
      </c>
      <c r="F3" s="9"/>
      <c r="G3" s="9" t="s">
        <v>9</v>
      </c>
      <c r="H3" s="9" t="s">
        <v>13</v>
      </c>
      <c r="I3" s="9" t="s">
        <v>10</v>
      </c>
      <c r="J3" s="9" t="s">
        <v>13</v>
      </c>
      <c r="K3" s="23"/>
    </row>
    <row r="4" spans="1:11" ht="20.25">
      <c r="A4" s="7" t="s">
        <v>23</v>
      </c>
      <c r="B4" s="16">
        <v>38741</v>
      </c>
      <c r="C4" s="9"/>
      <c r="D4" s="9" t="s">
        <v>10</v>
      </c>
      <c r="E4" s="9" t="s">
        <v>12</v>
      </c>
      <c r="F4" s="9"/>
      <c r="G4" s="9" t="s">
        <v>10</v>
      </c>
      <c r="H4" s="9" t="s">
        <v>10</v>
      </c>
      <c r="I4" s="9" t="s">
        <v>10</v>
      </c>
      <c r="J4" s="9" t="s">
        <v>13</v>
      </c>
      <c r="K4" s="23"/>
    </row>
    <row r="5" spans="1:11" ht="20.25">
      <c r="A5" s="7" t="s">
        <v>24</v>
      </c>
      <c r="B5" s="16">
        <v>38754</v>
      </c>
      <c r="C5" s="9" t="s">
        <v>10</v>
      </c>
      <c r="D5" s="9"/>
      <c r="E5" s="9" t="s">
        <v>13</v>
      </c>
      <c r="F5" s="9"/>
      <c r="G5" s="9" t="s">
        <v>12</v>
      </c>
      <c r="H5" s="9"/>
      <c r="I5" s="9" t="s">
        <v>10</v>
      </c>
      <c r="J5" s="9" t="s">
        <v>13</v>
      </c>
      <c r="K5" s="23" t="s">
        <v>10</v>
      </c>
    </row>
    <row r="6" spans="1:11" ht="20.25">
      <c r="A6" s="7" t="s">
        <v>31</v>
      </c>
      <c r="B6" s="16"/>
      <c r="C6" s="9"/>
      <c r="D6" s="9"/>
      <c r="E6" s="9"/>
      <c r="F6" s="9"/>
      <c r="G6" s="9"/>
      <c r="H6" s="9"/>
      <c r="I6" s="9"/>
      <c r="J6" s="9"/>
      <c r="K6" s="23"/>
    </row>
    <row r="7" spans="1:11" ht="20.25">
      <c r="A7" s="7" t="s">
        <v>32</v>
      </c>
      <c r="B7" s="16"/>
      <c r="C7" s="9"/>
      <c r="D7" s="9"/>
      <c r="E7" s="9"/>
      <c r="F7" s="9"/>
      <c r="G7" s="9"/>
      <c r="H7" s="9"/>
      <c r="I7" s="9"/>
      <c r="J7" s="9"/>
      <c r="K7" s="23"/>
    </row>
    <row r="8" spans="1:11" ht="20.25">
      <c r="A8" s="7" t="s">
        <v>34</v>
      </c>
      <c r="B8" s="16"/>
      <c r="C8" s="9"/>
      <c r="D8" s="9"/>
      <c r="E8" s="9"/>
      <c r="F8" s="9"/>
      <c r="G8" s="9"/>
      <c r="H8" s="9"/>
      <c r="I8" s="9"/>
      <c r="J8" s="9"/>
      <c r="K8" s="23"/>
    </row>
    <row r="9" spans="1:11" ht="20.25">
      <c r="A9" s="7"/>
      <c r="B9" s="16"/>
      <c r="C9" s="9"/>
      <c r="D9" s="9"/>
      <c r="E9" s="9"/>
      <c r="F9" s="9"/>
      <c r="G9" s="9"/>
      <c r="H9" s="9"/>
      <c r="I9" s="9"/>
      <c r="J9" s="9"/>
      <c r="K9" s="23"/>
    </row>
    <row r="10" spans="1:11" ht="15.75">
      <c r="A10" s="34" t="s">
        <v>48</v>
      </c>
      <c r="B10" s="17">
        <f>SUM(C10:L10)</f>
        <v>45</v>
      </c>
      <c r="C10" s="30">
        <f aca="true" t="shared" si="0" ref="C10:K10">CountI(C2:C9)</f>
        <v>4</v>
      </c>
      <c r="D10" s="30">
        <f t="shared" si="0"/>
        <v>8</v>
      </c>
      <c r="E10" s="30">
        <f t="shared" si="0"/>
        <v>8</v>
      </c>
      <c r="F10" s="30">
        <f t="shared" si="0"/>
        <v>0</v>
      </c>
      <c r="G10" s="30">
        <f t="shared" si="0"/>
        <v>10</v>
      </c>
      <c r="H10" s="30">
        <f t="shared" si="0"/>
        <v>3</v>
      </c>
      <c r="I10" s="30">
        <f t="shared" si="0"/>
        <v>6</v>
      </c>
      <c r="J10" s="30">
        <f t="shared" si="0"/>
        <v>4</v>
      </c>
      <c r="K10" s="30">
        <f t="shared" si="0"/>
        <v>2</v>
      </c>
    </row>
    <row r="11" spans="1:11" ht="15.75">
      <c r="A11" s="30" t="s">
        <v>49</v>
      </c>
      <c r="B11" s="43">
        <f>SUM(C11:L11)</f>
        <v>0.9999999999999999</v>
      </c>
      <c r="C11" s="42">
        <f>C10/B10</f>
        <v>0.08888888888888889</v>
      </c>
      <c r="D11" s="42">
        <f>D10/B10</f>
        <v>0.17777777777777778</v>
      </c>
      <c r="E11" s="42">
        <f>E10/B10</f>
        <v>0.17777777777777778</v>
      </c>
      <c r="F11" s="42">
        <f>F10/B10</f>
        <v>0</v>
      </c>
      <c r="G11" s="42">
        <f>G10/B10</f>
        <v>0.2222222222222222</v>
      </c>
      <c r="H11" s="42">
        <f>H10/B10</f>
        <v>0.06666666666666667</v>
      </c>
      <c r="I11" s="42">
        <f>I10/B10</f>
        <v>0.13333333333333333</v>
      </c>
      <c r="J11" s="42">
        <f>J10/B10</f>
        <v>0.08888888888888889</v>
      </c>
      <c r="K11" s="42">
        <f>K10/B10</f>
        <v>0.044444444444444446</v>
      </c>
    </row>
    <row r="12" spans="1:12" ht="12.75">
      <c r="A12" s="29" t="s">
        <v>50</v>
      </c>
      <c r="B12" s="43">
        <f>SUM(C12:L12)</f>
        <v>1</v>
      </c>
      <c r="C12" s="41">
        <f>'Tableau de bord'!C5</f>
        <v>0.1202472441606546</v>
      </c>
      <c r="D12" s="41">
        <f>'Tableau de bord'!D5</f>
        <v>0.22380014061003478</v>
      </c>
      <c r="E12" s="41">
        <f>'Tableau de bord'!E5</f>
        <v>0.21568623316247332</v>
      </c>
      <c r="F12" s="41">
        <f>'Tableau de bord'!F5</f>
        <v>0.03848368613728281</v>
      </c>
      <c r="G12" s="41">
        <f>'Tableau de bord'!G5</f>
        <v>0.19564499501648522</v>
      </c>
      <c r="H12" s="41">
        <f>'Tableau de bord'!H5</f>
        <v>0.046888906191327816</v>
      </c>
      <c r="I12" s="41">
        <f>'Tableau de bord'!I5</f>
        <v>0.06327891896060397</v>
      </c>
      <c r="J12" s="41">
        <f>'Tableau de bord'!J5</f>
        <v>0.07220921957466614</v>
      </c>
      <c r="K12" s="41">
        <f>'Tableau de bord'!K5</f>
        <v>0.022541143991349377</v>
      </c>
      <c r="L12" s="41">
        <f>'Tableau de bord'!L5</f>
        <v>0.0012195121951219512</v>
      </c>
    </row>
    <row r="13" spans="1:11" ht="18">
      <c r="A13" s="46" t="s">
        <v>72</v>
      </c>
      <c r="B13" s="47"/>
      <c r="C13" s="47">
        <f>IF(facteur2*C11&lt;C12,"++",IF(facteur1*C11&lt;C12,"+",""))</f>
      </c>
      <c r="D13" s="47">
        <f aca="true" t="shared" si="1" ref="D13:K13">IF(facteur2*D11&lt;D12,"++",IF(facteur1*D11&lt;D12,"+",""))</f>
      </c>
      <c r="E13" s="47">
        <f t="shared" si="1"/>
      </c>
      <c r="F13" s="47" t="str">
        <f t="shared" si="1"/>
        <v>++</v>
      </c>
      <c r="G13" s="47">
        <f t="shared" si="1"/>
      </c>
      <c r="H13" s="47">
        <f t="shared" si="1"/>
      </c>
      <c r="I13" s="47">
        <f t="shared" si="1"/>
      </c>
      <c r="J13" s="47">
        <f t="shared" si="1"/>
      </c>
      <c r="K13" s="47">
        <f t="shared" si="1"/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L22"/>
  <sheetViews>
    <sheetView workbookViewId="0" topLeftCell="A1">
      <selection activeCell="D3" sqref="D3"/>
    </sheetView>
  </sheetViews>
  <sheetFormatPr defaultColWidth="11.421875" defaultRowHeight="12.75"/>
  <cols>
    <col min="2" max="2" width="9.8515625" style="17" customWidth="1"/>
    <col min="3" max="3" width="9.140625" style="0" customWidth="1"/>
    <col min="4" max="4" width="9.28125" style="0" customWidth="1"/>
    <col min="5" max="5" width="9.421875" style="0" customWidth="1"/>
    <col min="8" max="8" width="9.57421875" style="0" customWidth="1"/>
    <col min="9" max="9" width="10.421875" style="0" customWidth="1"/>
    <col min="10" max="10" width="12.57421875" style="0" customWidth="1"/>
  </cols>
  <sheetData>
    <row r="1" spans="1:11" ht="60">
      <c r="A1" s="51" t="s">
        <v>1</v>
      </c>
      <c r="B1" s="14" t="s">
        <v>29</v>
      </c>
      <c r="C1" s="5" t="s">
        <v>0</v>
      </c>
      <c r="D1" s="5" t="s">
        <v>2</v>
      </c>
      <c r="E1" s="5" t="s">
        <v>4</v>
      </c>
      <c r="F1" s="5" t="s">
        <v>28</v>
      </c>
      <c r="G1" s="5" t="s">
        <v>18</v>
      </c>
      <c r="H1" s="5" t="s">
        <v>41</v>
      </c>
      <c r="I1" s="5" t="s">
        <v>5</v>
      </c>
      <c r="J1" s="5" t="s">
        <v>25</v>
      </c>
      <c r="K1" s="13" t="s">
        <v>16</v>
      </c>
    </row>
    <row r="2" spans="1:11" ht="20.25">
      <c r="A2" s="7" t="s">
        <v>20</v>
      </c>
      <c r="B2" s="16">
        <v>38723</v>
      </c>
      <c r="C2" s="9" t="s">
        <v>11</v>
      </c>
      <c r="D2" s="9"/>
      <c r="E2" s="9" t="s">
        <v>10</v>
      </c>
      <c r="F2" s="9" t="s">
        <v>13</v>
      </c>
      <c r="G2" s="9" t="s">
        <v>13</v>
      </c>
      <c r="H2" s="9"/>
      <c r="I2" s="9" t="s">
        <v>10</v>
      </c>
      <c r="J2" s="9" t="s">
        <v>13</v>
      </c>
      <c r="K2" s="23" t="s">
        <v>13</v>
      </c>
    </row>
    <row r="3" spans="1:11" ht="20.25">
      <c r="A3" s="7" t="s">
        <v>21</v>
      </c>
      <c r="B3" s="16">
        <v>38736</v>
      </c>
      <c r="C3" s="9" t="s">
        <v>13</v>
      </c>
      <c r="D3" s="9" t="s">
        <v>10</v>
      </c>
      <c r="E3" s="9" t="s">
        <v>12</v>
      </c>
      <c r="F3" s="9"/>
      <c r="G3" s="9" t="s">
        <v>10</v>
      </c>
      <c r="H3" s="9" t="s">
        <v>13</v>
      </c>
      <c r="I3" s="9"/>
      <c r="J3" s="9" t="s">
        <v>11</v>
      </c>
      <c r="K3" s="23"/>
    </row>
    <row r="4" spans="1:11" ht="20.25">
      <c r="A4" s="7" t="s">
        <v>22</v>
      </c>
      <c r="B4" s="16">
        <v>38743</v>
      </c>
      <c r="C4" s="9"/>
      <c r="D4" s="9" t="s">
        <v>11</v>
      </c>
      <c r="E4" s="9" t="s">
        <v>13</v>
      </c>
      <c r="F4" s="9" t="s">
        <v>13</v>
      </c>
      <c r="G4" s="9" t="s">
        <v>13</v>
      </c>
      <c r="H4" s="9" t="s">
        <v>13</v>
      </c>
      <c r="I4" s="9"/>
      <c r="J4" s="9" t="s">
        <v>9</v>
      </c>
      <c r="K4" s="23"/>
    </row>
    <row r="5" spans="1:11" ht="20.25">
      <c r="A5" s="7" t="s">
        <v>23</v>
      </c>
      <c r="B5" s="16">
        <v>38751</v>
      </c>
      <c r="C5" s="9" t="s">
        <v>10</v>
      </c>
      <c r="D5" s="9" t="s">
        <v>11</v>
      </c>
      <c r="E5" s="9"/>
      <c r="F5" s="9"/>
      <c r="G5" s="9" t="s">
        <v>12</v>
      </c>
      <c r="H5" s="9" t="s">
        <v>13</v>
      </c>
      <c r="I5" s="9" t="s">
        <v>13</v>
      </c>
      <c r="J5" s="9" t="s">
        <v>10</v>
      </c>
      <c r="K5" s="23"/>
    </row>
    <row r="6" spans="1:11" ht="20.25">
      <c r="A6" s="7" t="s">
        <v>24</v>
      </c>
      <c r="B6" s="16">
        <v>38762</v>
      </c>
      <c r="C6" s="9" t="s">
        <v>13</v>
      </c>
      <c r="D6" s="9" t="s">
        <v>13</v>
      </c>
      <c r="E6" s="9" t="s">
        <v>12</v>
      </c>
      <c r="F6" s="9"/>
      <c r="G6" s="9"/>
      <c r="H6" s="9" t="s">
        <v>10</v>
      </c>
      <c r="I6" s="9"/>
      <c r="J6" s="9" t="s">
        <v>12</v>
      </c>
      <c r="K6" s="23"/>
    </row>
    <row r="7" spans="1:11" ht="20.25">
      <c r="A7" s="7" t="s">
        <v>31</v>
      </c>
      <c r="B7" s="16"/>
      <c r="C7" s="9"/>
      <c r="D7" s="9"/>
      <c r="E7" s="9"/>
      <c r="F7" s="9"/>
      <c r="G7" s="9"/>
      <c r="H7" s="9"/>
      <c r="I7" s="9"/>
      <c r="J7" s="9"/>
      <c r="K7" s="23"/>
    </row>
    <row r="8" spans="1:11" ht="20.25">
      <c r="A8" s="7" t="s">
        <v>32</v>
      </c>
      <c r="B8" s="16"/>
      <c r="C8" s="9"/>
      <c r="D8" s="9"/>
      <c r="E8" s="9"/>
      <c r="F8" s="9"/>
      <c r="G8" s="9"/>
      <c r="H8" s="9"/>
      <c r="I8" s="9"/>
      <c r="J8" s="9"/>
      <c r="K8" s="23"/>
    </row>
    <row r="9" spans="1:11" ht="20.25">
      <c r="A9" s="7" t="s">
        <v>34</v>
      </c>
      <c r="B9" s="16"/>
      <c r="C9" s="9"/>
      <c r="D9" s="9"/>
      <c r="E9" s="9"/>
      <c r="F9" s="9"/>
      <c r="G9" s="9"/>
      <c r="H9" s="9"/>
      <c r="I9" s="9"/>
      <c r="J9" s="9"/>
      <c r="K9" s="23"/>
    </row>
    <row r="10" spans="1:11" ht="20.25">
      <c r="A10" s="7"/>
      <c r="B10" s="16"/>
      <c r="C10" s="9"/>
      <c r="D10" s="9"/>
      <c r="E10" s="9"/>
      <c r="F10" s="9"/>
      <c r="G10" s="9"/>
      <c r="H10" s="9"/>
      <c r="I10" s="9"/>
      <c r="J10" s="9"/>
      <c r="K10" s="23"/>
    </row>
    <row r="11" spans="1:11" ht="15.75">
      <c r="A11" s="34" t="s">
        <v>48</v>
      </c>
      <c r="B11" s="17">
        <f>SUM(C11:L11)</f>
        <v>61</v>
      </c>
      <c r="C11" s="30">
        <f aca="true" t="shared" si="0" ref="C11:K11">CountI(C2:C10)</f>
        <v>8</v>
      </c>
      <c r="D11" s="30">
        <f t="shared" si="0"/>
        <v>11</v>
      </c>
      <c r="E11" s="30">
        <f t="shared" si="0"/>
        <v>9</v>
      </c>
      <c r="F11" s="30">
        <f t="shared" si="0"/>
        <v>2</v>
      </c>
      <c r="G11" s="30">
        <f t="shared" si="0"/>
        <v>7</v>
      </c>
      <c r="H11" s="30">
        <f t="shared" si="0"/>
        <v>5</v>
      </c>
      <c r="I11" s="30">
        <f t="shared" si="0"/>
        <v>3</v>
      </c>
      <c r="J11" s="30">
        <f t="shared" si="0"/>
        <v>15</v>
      </c>
      <c r="K11" s="30">
        <f t="shared" si="0"/>
        <v>1</v>
      </c>
    </row>
    <row r="12" spans="1:11" ht="15.75">
      <c r="A12" s="30" t="s">
        <v>49</v>
      </c>
      <c r="B12" s="43">
        <f>SUM(C12:L12)</f>
        <v>1</v>
      </c>
      <c r="C12" s="42">
        <f>C11/B11</f>
        <v>0.13114754098360656</v>
      </c>
      <c r="D12" s="42">
        <f>D11/B11</f>
        <v>0.18032786885245902</v>
      </c>
      <c r="E12" s="42">
        <f>E11/B11</f>
        <v>0.14754098360655737</v>
      </c>
      <c r="F12" s="42">
        <f>F11/B11</f>
        <v>0.03278688524590164</v>
      </c>
      <c r="G12" s="42">
        <f>G11/B11</f>
        <v>0.11475409836065574</v>
      </c>
      <c r="H12" s="42">
        <f>H11/B11</f>
        <v>0.08196721311475409</v>
      </c>
      <c r="I12" s="42">
        <f>I11/B11</f>
        <v>0.04918032786885246</v>
      </c>
      <c r="J12" s="42">
        <f>J11/B11</f>
        <v>0.2459016393442623</v>
      </c>
      <c r="K12" s="42">
        <f>K11/B11</f>
        <v>0.01639344262295082</v>
      </c>
    </row>
    <row r="13" spans="1:12" ht="12.75">
      <c r="A13" s="29" t="s">
        <v>50</v>
      </c>
      <c r="B13" s="43">
        <f>SUM(C13:L13)</f>
        <v>1</v>
      </c>
      <c r="C13" s="41">
        <f>'Tableau de bord'!C5</f>
        <v>0.1202472441606546</v>
      </c>
      <c r="D13" s="41">
        <f>'Tableau de bord'!D5</f>
        <v>0.22380014061003478</v>
      </c>
      <c r="E13" s="41">
        <f>'Tableau de bord'!E5</f>
        <v>0.21568623316247332</v>
      </c>
      <c r="F13" s="41">
        <f>'Tableau de bord'!F5</f>
        <v>0.03848368613728281</v>
      </c>
      <c r="G13" s="41">
        <f>'Tableau de bord'!G5</f>
        <v>0.19564499501648522</v>
      </c>
      <c r="H13" s="41">
        <f>'Tableau de bord'!H5</f>
        <v>0.046888906191327816</v>
      </c>
      <c r="I13" s="41">
        <f>'Tableau de bord'!I5</f>
        <v>0.06327891896060397</v>
      </c>
      <c r="J13" s="41">
        <f>'Tableau de bord'!J5</f>
        <v>0.07220921957466614</v>
      </c>
      <c r="K13" s="41">
        <f>'Tableau de bord'!K5</f>
        <v>0.022541143991349377</v>
      </c>
      <c r="L13" s="41">
        <f>'Tableau de bord'!L5</f>
        <v>0.0012195121951219512</v>
      </c>
    </row>
    <row r="14" spans="1:11" ht="18">
      <c r="A14" s="46" t="s">
        <v>72</v>
      </c>
      <c r="B14" s="47"/>
      <c r="C14" s="47">
        <f>IF(facteur2*C12&lt;C13,"++",IF(facteur1*C12&lt;C13,"+",""))</f>
      </c>
      <c r="D14" s="47">
        <f aca="true" t="shared" si="1" ref="D14:K14">IF(facteur2*D12&lt;D13,"++",IF(facteur1*D12&lt;D13,"+",""))</f>
      </c>
      <c r="E14" s="47">
        <f t="shared" si="1"/>
      </c>
      <c r="F14" s="47">
        <f t="shared" si="1"/>
      </c>
      <c r="G14" s="47">
        <f t="shared" si="1"/>
      </c>
      <c r="H14" s="47">
        <f t="shared" si="1"/>
      </c>
      <c r="I14" s="47">
        <f t="shared" si="1"/>
      </c>
      <c r="J14" s="47">
        <f t="shared" si="1"/>
      </c>
      <c r="K14" s="47">
        <f t="shared" si="1"/>
      </c>
    </row>
    <row r="15" ht="12.75">
      <c r="B15" s="35"/>
    </row>
    <row r="16" ht="12.75">
      <c r="B16" s="35"/>
    </row>
    <row r="17" ht="12.75">
      <c r="B17" s="35"/>
    </row>
    <row r="18" ht="12.75">
      <c r="B18" s="35"/>
    </row>
    <row r="19" ht="12.75">
      <c r="B19" s="35"/>
    </row>
    <row r="20" ht="12.75">
      <c r="B20" s="35"/>
    </row>
    <row r="21" ht="12.75">
      <c r="B21" s="35"/>
    </row>
    <row r="22" ht="12.75">
      <c r="B22" s="3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Philippe</dc:creator>
  <cp:keywords/>
  <dc:description/>
  <cp:lastModifiedBy>user</cp:lastModifiedBy>
  <dcterms:created xsi:type="dcterms:W3CDTF">2006-01-29T19:17:05Z</dcterms:created>
  <dcterms:modified xsi:type="dcterms:W3CDTF">2006-03-08T09:10:30Z</dcterms:modified>
  <cp:category/>
  <cp:version/>
  <cp:contentType/>
  <cp:contentStatus/>
</cp:coreProperties>
</file>